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ANM\SSEH\"/>
    </mc:Choice>
  </mc:AlternateContent>
  <xr:revisionPtr revIDLastSave="0" documentId="13_ncr:1_{CCA62528-1D17-48D9-BB31-AA0D310C409D}" xr6:coauthVersionLast="41" xr6:coauthVersionMax="41" xr10:uidLastSave="{00000000-0000-0000-0000-000000000000}"/>
  <bookViews>
    <workbookView xWindow="-120" yWindow="-120" windowWidth="25440" windowHeight="15390" tabRatio="677" firstSheet="1"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Orkney ANM CBA" sheetId="34" r:id="rId7"/>
    <sheet name="Workings template" sheetId="35" r:id="rId8"/>
    <sheet name="Assumptions" sheetId="37" r:id="rId9"/>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9" i="35" l="1"/>
  <c r="D9" i="35"/>
  <c r="E9" i="35"/>
  <c r="F9" i="35"/>
  <c r="G9" i="35"/>
  <c r="I13" i="34" l="1"/>
  <c r="I90" i="34" l="1"/>
  <c r="G7" i="35" l="1"/>
  <c r="F6" i="35" l="1"/>
  <c r="F5" i="35"/>
  <c r="F7" i="35" s="1"/>
  <c r="H13" i="34" s="1"/>
  <c r="H18" i="34" s="1"/>
  <c r="E7" i="35"/>
  <c r="G13" i="34" s="1"/>
  <c r="G18" i="34" s="1"/>
  <c r="G26" i="34" s="1"/>
  <c r="G28" i="34" s="1"/>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I18" i="36"/>
  <c r="I26" i="36" s="1"/>
  <c r="H18" i="36"/>
  <c r="H26" i="36" s="1"/>
  <c r="G18" i="36"/>
  <c r="F18" i="36"/>
  <c r="F26" i="36" s="1"/>
  <c r="E18" i="36"/>
  <c r="E26" i="36" s="1"/>
  <c r="D7" i="35"/>
  <c r="F13" i="34" s="1"/>
  <c r="F18" i="34" s="1"/>
  <c r="F26" i="34" s="1"/>
  <c r="F28" i="34" s="1"/>
  <c r="C7" i="35"/>
  <c r="E13" i="34" s="1"/>
  <c r="E18" i="34" s="1"/>
  <c r="E26" i="34" s="1"/>
  <c r="E28" i="34" s="1"/>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J26" i="36"/>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J28"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K35" i="36"/>
  <c r="AO35" i="36"/>
  <c r="AM35" i="36"/>
  <c r="AH35"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c r="AM7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c r="AP7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N7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I26" i="34" l="1"/>
  <c r="K31" i="34"/>
  <c r="J31" i="34"/>
  <c r="Y31" i="34"/>
  <c r="AN31" i="34"/>
  <c r="N31" i="34"/>
  <c r="AK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H28" i="34" s="1"/>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90" i="34"/>
  <c r="H69" i="34" s="1"/>
  <c r="H87" i="36"/>
  <c r="H66" i="36" s="1"/>
  <c r="H87" i="34"/>
  <c r="H66" i="34" s="1"/>
  <c r="H7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90" i="34"/>
  <c r="G69" i="34" s="1"/>
  <c r="G76" i="34" s="1"/>
  <c r="F90" i="34"/>
  <c r="F69" i="34" s="1"/>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X28" i="34"/>
  <c r="X29" i="34" s="1"/>
  <c r="AF28" i="34"/>
  <c r="AF29" i="34"/>
  <c r="AN28" i="34"/>
  <c r="AN29" i="34"/>
  <c r="AV28" i="34"/>
  <c r="AV29" i="34"/>
  <c r="BC76" i="36"/>
  <c r="E87" i="36"/>
  <c r="E66" i="36" s="1"/>
  <c r="E76" i="36" s="1"/>
  <c r="E87" i="34"/>
  <c r="E66" i="34" s="1"/>
  <c r="E90" i="34"/>
  <c r="E69" i="34" s="1"/>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9" i="36"/>
  <c r="E28" i="36"/>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I28" i="34" l="1"/>
  <c r="I29" i="34"/>
  <c r="H60" i="34"/>
  <c r="E76" i="34"/>
  <c r="G60" i="34"/>
  <c r="E63" i="34"/>
  <c r="E64" i="34" s="1"/>
  <c r="E77" i="34" s="1"/>
  <c r="E80" i="34" s="1"/>
  <c r="E81"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U33" i="34"/>
  <c r="AM33" i="34"/>
  <c r="P33" i="34"/>
  <c r="AP33" i="34"/>
  <c r="AQ33" i="34"/>
  <c r="AB33" i="34"/>
  <c r="M33" i="34"/>
  <c r="AE33" i="34"/>
  <c r="AW33" i="34"/>
  <c r="AH33" i="34"/>
  <c r="AI33" i="34"/>
  <c r="T33" i="34"/>
  <c r="AT33" i="34"/>
  <c r="W33" i="34"/>
  <c r="AO33" i="34"/>
  <c r="Z33" i="34"/>
  <c r="AA33" i="34"/>
  <c r="L33" i="34"/>
  <c r="AL33" i="34"/>
  <c r="O33" i="34"/>
  <c r="AG33" i="34"/>
  <c r="R33" i="34"/>
  <c r="S33" i="34"/>
  <c r="BA33" i="34"/>
  <c r="AD33" i="34"/>
  <c r="AV33" i="34"/>
  <c r="Y33" i="34"/>
  <c r="J33" i="34"/>
  <c r="K33" i="34"/>
  <c r="AS33" i="34"/>
  <c r="V33" i="34"/>
  <c r="AN33" i="34"/>
  <c r="Q33" i="34"/>
  <c r="AZ33" i="34"/>
  <c r="AK33" i="34"/>
  <c r="N33" i="34"/>
  <c r="AF33" i="34"/>
  <c r="I33" i="34"/>
  <c r="I60" i="34" s="1"/>
  <c r="AR33" i="34"/>
  <c r="AC33" i="34"/>
  <c r="AU33" i="34"/>
  <c r="X33" i="34"/>
  <c r="AX33"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T60" i="36" s="1"/>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29" i="36"/>
  <c r="F29" i="36"/>
  <c r="AM76" i="36"/>
  <c r="AA29" i="36"/>
  <c r="BD60" i="34"/>
  <c r="AU34" i="34" l="1"/>
  <c r="AU60" i="34" s="1"/>
  <c r="AF34" i="34"/>
  <c r="AF60" i="34" s="1"/>
  <c r="Q34" i="34"/>
  <c r="Q60" i="34" s="1"/>
  <c r="AY34" i="34"/>
  <c r="AY60" i="34" s="1"/>
  <c r="AR34" i="34"/>
  <c r="AR60" i="34" s="1"/>
  <c r="AK34" i="34"/>
  <c r="AK60" i="34" s="1"/>
  <c r="AD34" i="34"/>
  <c r="AD60" i="34" s="1"/>
  <c r="W34" i="34"/>
  <c r="W60" i="34" s="1"/>
  <c r="T34" i="34"/>
  <c r="T60" i="34" s="1"/>
  <c r="M34" i="34"/>
  <c r="M60" i="34" s="1"/>
  <c r="AM34" i="34"/>
  <c r="AM60" i="34" s="1"/>
  <c r="X34" i="34"/>
  <c r="X60" i="34" s="1"/>
  <c r="AX34" i="34"/>
  <c r="AX60" i="34" s="1"/>
  <c r="AQ34" i="34"/>
  <c r="AQ60" i="34" s="1"/>
  <c r="AJ34" i="34"/>
  <c r="AJ60" i="34" s="1"/>
  <c r="AC34" i="34"/>
  <c r="AC60" i="34" s="1"/>
  <c r="V34" i="34"/>
  <c r="V60" i="34" s="1"/>
  <c r="AW34" i="34"/>
  <c r="AW60" i="34" s="1"/>
  <c r="AA34" i="34"/>
  <c r="AA60" i="34" s="1"/>
  <c r="AE34" i="34"/>
  <c r="AE60" i="34" s="1"/>
  <c r="P34" i="34"/>
  <c r="P60" i="34" s="1"/>
  <c r="AP34" i="34"/>
  <c r="AP60" i="34" s="1"/>
  <c r="AI34" i="34"/>
  <c r="AI60" i="34" s="1"/>
  <c r="AB34" i="34"/>
  <c r="AB60" i="34" s="1"/>
  <c r="U34" i="34"/>
  <c r="U60" i="34" s="1"/>
  <c r="N34" i="34"/>
  <c r="N60" i="34" s="1"/>
  <c r="AH34" i="34"/>
  <c r="O34" i="34"/>
  <c r="O60" i="34" s="1"/>
  <c r="AO34" i="34"/>
  <c r="AO60" i="34" s="1"/>
  <c r="Z34" i="34"/>
  <c r="Z60" i="34" s="1"/>
  <c r="S34" i="34"/>
  <c r="S60" i="34" s="1"/>
  <c r="L34" i="34"/>
  <c r="L60" i="34" s="1"/>
  <c r="BB34" i="34"/>
  <c r="BB60" i="34" s="1"/>
  <c r="AV34" i="34"/>
  <c r="AV60" i="34" s="1"/>
  <c r="AG34" i="34"/>
  <c r="R34" i="34"/>
  <c r="R60" i="34" s="1"/>
  <c r="K34" i="34"/>
  <c r="K60" i="34" s="1"/>
  <c r="BA34" i="34"/>
  <c r="BA60" i="34" s="1"/>
  <c r="AT34" i="34"/>
  <c r="AT60" i="34" s="1"/>
  <c r="AN34" i="34"/>
  <c r="AN60" i="34" s="1"/>
  <c r="Y34" i="34"/>
  <c r="Y60" i="34" s="1"/>
  <c r="J34" i="34"/>
  <c r="J60" i="34" s="1"/>
  <c r="AZ34" i="34"/>
  <c r="AZ60" i="34" s="1"/>
  <c r="AS34" i="34"/>
  <c r="AS60" i="34" s="1"/>
  <c r="AL34" i="34"/>
  <c r="AL60" i="34" s="1"/>
  <c r="AG60" i="34"/>
  <c r="F62" i="34"/>
  <c r="G61" i="34" s="1"/>
  <c r="F63" i="34"/>
  <c r="F64" i="34" s="1"/>
  <c r="F77" i="34" s="1"/>
  <c r="F80" i="34" s="1"/>
  <c r="F81" i="34" s="1"/>
  <c r="AH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G62" i="34" l="1"/>
  <c r="H61" i="34" s="1"/>
  <c r="K87" i="34"/>
  <c r="K66" i="34" s="1"/>
  <c r="K76" i="34" s="1"/>
  <c r="K87" i="36"/>
  <c r="K66" i="36" s="1"/>
  <c r="K76" i="36" s="1"/>
  <c r="D48" i="20"/>
  <c r="O12" i="20"/>
  <c r="G62" i="36"/>
  <c r="H61" i="36" s="1"/>
  <c r="F62" i="36"/>
  <c r="G61" i="36" s="1"/>
  <c r="BC60" i="36"/>
  <c r="G63" i="34" l="1"/>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H63" i="34" l="1"/>
  <c r="H64" i="34" s="1"/>
  <c r="H77" i="34" s="1"/>
  <c r="H80" i="34" s="1"/>
  <c r="H81" i="34" s="1"/>
  <c r="I62" i="34"/>
  <c r="J61" i="34" s="1"/>
  <c r="G81" i="36"/>
  <c r="M87" i="36"/>
  <c r="M66" i="36" s="1"/>
  <c r="M76" i="36" s="1"/>
  <c r="M87" i="34"/>
  <c r="M66" i="34" s="1"/>
  <c r="M76" i="34" s="1"/>
  <c r="I63" i="36"/>
  <c r="I64" i="36" s="1"/>
  <c r="I77" i="36" s="1"/>
  <c r="I80" i="36" s="1"/>
  <c r="I62" i="36"/>
  <c r="J61" i="36" s="1"/>
  <c r="H63" i="36"/>
  <c r="H64" i="36" s="1"/>
  <c r="H77" i="36" s="1"/>
  <c r="H80" i="36" s="1"/>
  <c r="D50" i="20"/>
  <c r="Q12" i="20"/>
  <c r="J62" i="34" l="1"/>
  <c r="K61" i="34" s="1"/>
  <c r="I63" i="34"/>
  <c r="I64" i="34" s="1"/>
  <c r="I77" i="34" s="1"/>
  <c r="I80" i="34" s="1"/>
  <c r="I81" i="34" s="1"/>
  <c r="H81" i="36"/>
  <c r="I81" i="36" s="1"/>
  <c r="N87" i="34"/>
  <c r="N66" i="34" s="1"/>
  <c r="N76" i="34" s="1"/>
  <c r="N87" i="36"/>
  <c r="N66" i="36" s="1"/>
  <c r="N76" i="36" s="1"/>
  <c r="R12" i="20"/>
  <c r="D51" i="20"/>
  <c r="J62" i="36"/>
  <c r="K61" i="36" s="1"/>
  <c r="J63" i="34" l="1"/>
  <c r="J64" i="34" s="1"/>
  <c r="J77" i="34" s="1"/>
  <c r="J80" i="34" s="1"/>
  <c r="J81" i="34" s="1"/>
  <c r="K62" i="34"/>
  <c r="L61" i="34" s="1"/>
  <c r="O87" i="36"/>
  <c r="O66" i="36" s="1"/>
  <c r="O76" i="36" s="1"/>
  <c r="O87" i="34"/>
  <c r="O66" i="34" s="1"/>
  <c r="O76" i="34" s="1"/>
  <c r="K62" i="36"/>
  <c r="L61" i="36" s="1"/>
  <c r="J63" i="36"/>
  <c r="J64" i="36" s="1"/>
  <c r="J77" i="36" s="1"/>
  <c r="J80" i="36" s="1"/>
  <c r="J81" i="36" s="1"/>
  <c r="D52" i="20"/>
  <c r="S12" i="20"/>
  <c r="K63" i="34" l="1"/>
  <c r="K64" i="34" s="1"/>
  <c r="K77" i="34" s="1"/>
  <c r="K80" i="34" s="1"/>
  <c r="K81" i="34" s="1"/>
  <c r="L62" i="34"/>
  <c r="M61" i="34" s="1"/>
  <c r="L62" i="36"/>
  <c r="M61" i="36" s="1"/>
  <c r="K63" i="36"/>
  <c r="K64" i="36" s="1"/>
  <c r="K77" i="36" s="1"/>
  <c r="K80" i="36" s="1"/>
  <c r="K81" i="36" s="1"/>
  <c r="P87" i="34"/>
  <c r="P66" i="34" s="1"/>
  <c r="P76" i="34" s="1"/>
  <c r="P87" i="36"/>
  <c r="P66" i="36" s="1"/>
  <c r="P76" i="36" s="1"/>
  <c r="D53" i="20"/>
  <c r="T12" i="20"/>
  <c r="M62" i="34" l="1"/>
  <c r="N61" i="34" s="1"/>
  <c r="L63" i="34"/>
  <c r="L64" i="34" s="1"/>
  <c r="L77" i="34" s="1"/>
  <c r="L80" i="34" s="1"/>
  <c r="L81" i="34" s="1"/>
  <c r="M62" i="36"/>
  <c r="N61" i="36" s="1"/>
  <c r="L63" i="36"/>
  <c r="L64" i="36" s="1"/>
  <c r="L77" i="36" s="1"/>
  <c r="L80" i="36" s="1"/>
  <c r="L81" i="36" s="1"/>
  <c r="Q87" i="34"/>
  <c r="Q66" i="34" s="1"/>
  <c r="Q76" i="34" s="1"/>
  <c r="Q87" i="36"/>
  <c r="Q66" i="36" s="1"/>
  <c r="Q76" i="36" s="1"/>
  <c r="U12" i="20"/>
  <c r="D54" i="20"/>
  <c r="N62" i="34" l="1"/>
  <c r="O61" i="34" s="1"/>
  <c r="M63" i="34"/>
  <c r="M64" i="34" s="1"/>
  <c r="M77" i="34" s="1"/>
  <c r="M80" i="34" s="1"/>
  <c r="M81" i="34" s="1"/>
  <c r="N62" i="36"/>
  <c r="O61" i="36" s="1"/>
  <c r="M63" i="36"/>
  <c r="M64" i="36" s="1"/>
  <c r="M77" i="36" s="1"/>
  <c r="M80" i="36" s="1"/>
  <c r="M81" i="36" s="1"/>
  <c r="D55" i="20"/>
  <c r="V12" i="20"/>
  <c r="R87" i="36"/>
  <c r="R66" i="36" s="1"/>
  <c r="R76" i="36" s="1"/>
  <c r="R87" i="34"/>
  <c r="R66" i="34" s="1"/>
  <c r="R76" i="34" s="1"/>
  <c r="N63" i="34" l="1"/>
  <c r="N64" i="34" s="1"/>
  <c r="N77" i="34" s="1"/>
  <c r="N80" i="34" s="1"/>
  <c r="N81" i="34" s="1"/>
  <c r="O62" i="34"/>
  <c r="P61" i="34" s="1"/>
  <c r="O62" i="36"/>
  <c r="P61" i="36" s="1"/>
  <c r="N63" i="36"/>
  <c r="N64" i="36" s="1"/>
  <c r="N77" i="36" s="1"/>
  <c r="N80" i="36" s="1"/>
  <c r="N81" i="36" s="1"/>
  <c r="S87" i="34"/>
  <c r="S66" i="34" s="1"/>
  <c r="S76" i="34" s="1"/>
  <c r="S87" i="36"/>
  <c r="S66" i="36" s="1"/>
  <c r="S76" i="36" s="1"/>
  <c r="D56" i="20"/>
  <c r="W12" i="20"/>
  <c r="O63" i="34" l="1"/>
  <c r="O64" i="34" s="1"/>
  <c r="O77" i="34" s="1"/>
  <c r="O80" i="34" s="1"/>
  <c r="O81" i="34" s="1"/>
  <c r="P62" i="34"/>
  <c r="Q61" i="34" s="1"/>
  <c r="P63" i="34"/>
  <c r="P64" i="34" s="1"/>
  <c r="P77" i="34" s="1"/>
  <c r="P80" i="34" s="1"/>
  <c r="T87" i="36"/>
  <c r="T66" i="36" s="1"/>
  <c r="T76" i="36" s="1"/>
  <c r="T87" i="34"/>
  <c r="T66" i="34" s="1"/>
  <c r="T76" i="34" s="1"/>
  <c r="P63" i="36"/>
  <c r="P64" i="36" s="1"/>
  <c r="P77" i="36" s="1"/>
  <c r="P80" i="36" s="1"/>
  <c r="P62" i="36"/>
  <c r="Q61" i="36" s="1"/>
  <c r="D57" i="20"/>
  <c r="X12" i="20"/>
  <c r="O63" i="36"/>
  <c r="O64" i="36" s="1"/>
  <c r="O77" i="36" s="1"/>
  <c r="O80" i="36" s="1"/>
  <c r="O81" i="36" s="1"/>
  <c r="P81" i="36" s="1"/>
  <c r="P81" i="34" l="1"/>
  <c r="Q62" i="34"/>
  <c r="R61" i="34" s="1"/>
  <c r="U87" i="36"/>
  <c r="U66" i="36" s="1"/>
  <c r="U76" i="36" s="1"/>
  <c r="U87" i="34"/>
  <c r="U66" i="34" s="1"/>
  <c r="U76" i="34" s="1"/>
  <c r="D58" i="20"/>
  <c r="Y12" i="20"/>
  <c r="Q62" i="36"/>
  <c r="R61" i="36" s="1"/>
  <c r="Q63" i="34" l="1"/>
  <c r="Q64" i="34" s="1"/>
  <c r="Q77" i="34" s="1"/>
  <c r="Q80" i="34" s="1"/>
  <c r="Q81" i="34" s="1"/>
  <c r="R62" i="34"/>
  <c r="S61" i="34" s="1"/>
  <c r="R63" i="34"/>
  <c r="R64" i="34" s="1"/>
  <c r="R77" i="34" s="1"/>
  <c r="R80" i="34" s="1"/>
  <c r="R81" i="34" s="1"/>
  <c r="V87" i="34"/>
  <c r="V66" i="34" s="1"/>
  <c r="V76" i="34" s="1"/>
  <c r="V87" i="36"/>
  <c r="V66" i="36" s="1"/>
  <c r="V76" i="36" s="1"/>
  <c r="D59" i="20"/>
  <c r="Z12" i="20"/>
  <c r="R63" i="36"/>
  <c r="R64" i="36" s="1"/>
  <c r="R77" i="36" s="1"/>
  <c r="R80" i="36" s="1"/>
  <c r="R62" i="36"/>
  <c r="S61" i="36" s="1"/>
  <c r="Q63" i="36"/>
  <c r="Q64" i="36" s="1"/>
  <c r="Q77" i="36" s="1"/>
  <c r="Q80" i="36" s="1"/>
  <c r="Q81" i="36" s="1"/>
  <c r="S62" i="34" l="1"/>
  <c r="T61" i="34" s="1"/>
  <c r="W87" i="34"/>
  <c r="W66" i="34" s="1"/>
  <c r="W76" i="34" s="1"/>
  <c r="W87" i="36"/>
  <c r="W66" i="36" s="1"/>
  <c r="W76" i="36" s="1"/>
  <c r="D60" i="20"/>
  <c r="AA12" i="20"/>
  <c r="R81" i="36"/>
  <c r="S62" i="36"/>
  <c r="T61" i="36" s="1"/>
  <c r="T62" i="34" l="1"/>
  <c r="U61" i="34" s="1"/>
  <c r="S63" i="34"/>
  <c r="S64" i="34" s="1"/>
  <c r="S77" i="34" s="1"/>
  <c r="S80" i="34" s="1"/>
  <c r="S81" i="34" s="1"/>
  <c r="X87" i="34"/>
  <c r="X66" i="34" s="1"/>
  <c r="X76" i="34" s="1"/>
  <c r="X87" i="36"/>
  <c r="X66" i="36" s="1"/>
  <c r="X76" i="36" s="1"/>
  <c r="S63" i="36"/>
  <c r="S64" i="36" s="1"/>
  <c r="S77" i="36" s="1"/>
  <c r="S80" i="36" s="1"/>
  <c r="S81" i="36" s="1"/>
  <c r="AB12" i="20"/>
  <c r="D61" i="20"/>
  <c r="T62" i="36"/>
  <c r="U61" i="36" s="1"/>
  <c r="T63" i="34" l="1"/>
  <c r="T64" i="34" s="1"/>
  <c r="T77" i="34" s="1"/>
  <c r="T80" i="34" s="1"/>
  <c r="T81" i="34" s="1"/>
  <c r="C4" i="34" s="1"/>
  <c r="G29" i="29" s="1"/>
  <c r="U62" i="34"/>
  <c r="V61" i="34" s="1"/>
  <c r="U63" i="34"/>
  <c r="U64" i="34" s="1"/>
  <c r="U77" i="34" s="1"/>
  <c r="U80" i="34" s="1"/>
  <c r="U62" i="36"/>
  <c r="V61" i="36" s="1"/>
  <c r="T63" i="36"/>
  <c r="T64" i="36" s="1"/>
  <c r="T77" i="36" s="1"/>
  <c r="T80" i="36" s="1"/>
  <c r="T81" i="36" s="1"/>
  <c r="D62" i="20"/>
  <c r="AC12" i="20"/>
  <c r="Y87" i="34"/>
  <c r="Y66" i="34" s="1"/>
  <c r="Y76" i="34" s="1"/>
  <c r="Y87" i="36"/>
  <c r="Y66" i="36" s="1"/>
  <c r="Y76" i="36" s="1"/>
  <c r="U81" i="34" l="1"/>
  <c r="V62" i="34"/>
  <c r="W61" i="34" s="1"/>
  <c r="V63" i="34"/>
  <c r="V64" i="34" s="1"/>
  <c r="V77" i="34" s="1"/>
  <c r="V80" i="34" s="1"/>
  <c r="V81" i="34" s="1"/>
  <c r="Z87" i="36"/>
  <c r="Z66" i="36" s="1"/>
  <c r="Z76" i="36" s="1"/>
  <c r="Z87" i="34"/>
  <c r="Z66" i="34" s="1"/>
  <c r="Z76" i="34" s="1"/>
  <c r="AD12" i="20"/>
  <c r="D63" i="20"/>
  <c r="V62" i="36"/>
  <c r="W61" i="36" s="1"/>
  <c r="U63" i="36"/>
  <c r="U64" i="36" s="1"/>
  <c r="U77" i="36" s="1"/>
  <c r="U80" i="36" s="1"/>
  <c r="U81" i="36" s="1"/>
  <c r="W62" i="34" l="1"/>
  <c r="X61" i="34" s="1"/>
  <c r="D64" i="20"/>
  <c r="AE12" i="20"/>
  <c r="AA87" i="34"/>
  <c r="AA66" i="34" s="1"/>
  <c r="AA76" i="34" s="1"/>
  <c r="AA87" i="36"/>
  <c r="AA66" i="36" s="1"/>
  <c r="AA76" i="36" s="1"/>
  <c r="W62" i="36"/>
  <c r="X61" i="36" s="1"/>
  <c r="V63" i="36"/>
  <c r="V64" i="36" s="1"/>
  <c r="V77" i="36" s="1"/>
  <c r="V80" i="36" s="1"/>
  <c r="V81" i="36" s="1"/>
  <c r="W63" i="34" l="1"/>
  <c r="W64" i="34" s="1"/>
  <c r="W77" i="34" s="1"/>
  <c r="W80" i="34" s="1"/>
  <c r="W81" i="34" s="1"/>
  <c r="X62" i="34"/>
  <c r="Y61" i="34" s="1"/>
  <c r="AB87" i="34"/>
  <c r="AB66" i="34" s="1"/>
  <c r="AB76" i="34" s="1"/>
  <c r="AB87" i="36"/>
  <c r="AB66" i="36" s="1"/>
  <c r="AB76" i="36" s="1"/>
  <c r="D65" i="20"/>
  <c r="AF12" i="20"/>
  <c r="X62" i="36"/>
  <c r="Y61" i="36" s="1"/>
  <c r="W63" i="36"/>
  <c r="W64" i="36" s="1"/>
  <c r="W77" i="36" s="1"/>
  <c r="W80" i="36" s="1"/>
  <c r="W81" i="36" s="1"/>
  <c r="X63" i="34" l="1"/>
  <c r="X64" i="34" s="1"/>
  <c r="X77" i="34" s="1"/>
  <c r="X80" i="34" s="1"/>
  <c r="X81" i="34" s="1"/>
  <c r="Y62" i="34"/>
  <c r="Z61" i="34" s="1"/>
  <c r="Y63" i="34"/>
  <c r="Y64" i="34" s="1"/>
  <c r="Y77" i="34" s="1"/>
  <c r="Y80" i="34" s="1"/>
  <c r="Y81" i="34" s="1"/>
  <c r="AC87" i="34"/>
  <c r="AC66" i="34" s="1"/>
  <c r="AC76" i="34" s="1"/>
  <c r="AC87" i="36"/>
  <c r="AC66" i="36" s="1"/>
  <c r="AC76" i="36" s="1"/>
  <c r="D66" i="20"/>
  <c r="AG12" i="20"/>
  <c r="Y62" i="36"/>
  <c r="Z61" i="36" s="1"/>
  <c r="X63" i="36"/>
  <c r="X64" i="36" s="1"/>
  <c r="X77" i="36" s="1"/>
  <c r="X80" i="36" s="1"/>
  <c r="X81" i="36" s="1"/>
  <c r="Z62" i="34" l="1"/>
  <c r="AA61" i="34" s="1"/>
  <c r="AH12" i="20"/>
  <c r="D67" i="20"/>
  <c r="AD87" i="36"/>
  <c r="AD66" i="36" s="1"/>
  <c r="AD76" i="36" s="1"/>
  <c r="AD87" i="34"/>
  <c r="AD66" i="34" s="1"/>
  <c r="AD76" i="34" s="1"/>
  <c r="Z63" i="36"/>
  <c r="Z64" i="36" s="1"/>
  <c r="Z77" i="36" s="1"/>
  <c r="Z80" i="36" s="1"/>
  <c r="Z62" i="36"/>
  <c r="AA61" i="36" s="1"/>
  <c r="Y63" i="36"/>
  <c r="Y64" i="36" s="1"/>
  <c r="Y77" i="36" s="1"/>
  <c r="Y80" i="36" s="1"/>
  <c r="Y81" i="36" s="1"/>
  <c r="Z81" i="36" s="1"/>
  <c r="Z63" i="34" l="1"/>
  <c r="Z64" i="34" s="1"/>
  <c r="Z77" i="34" s="1"/>
  <c r="Z80" i="34" s="1"/>
  <c r="Z81" i="34" s="1"/>
  <c r="AA62" i="34"/>
  <c r="AB61" i="34" s="1"/>
  <c r="AA62" i="36"/>
  <c r="AB61" i="36" s="1"/>
  <c r="D68" i="20"/>
  <c r="AI12" i="20"/>
  <c r="AE87" i="36"/>
  <c r="AE66" i="36" s="1"/>
  <c r="AE76" i="36" s="1"/>
  <c r="AE87" i="34"/>
  <c r="AE66" i="34" s="1"/>
  <c r="AE76" i="34" s="1"/>
  <c r="AB62" i="34" l="1"/>
  <c r="AC61" i="34" s="1"/>
  <c r="AA63" i="34"/>
  <c r="AA64" i="34" s="1"/>
  <c r="AA77" i="34" s="1"/>
  <c r="AA80" i="34" s="1"/>
  <c r="AA81" i="34" s="1"/>
  <c r="AF87" i="36"/>
  <c r="AF66" i="36" s="1"/>
  <c r="AF76" i="36" s="1"/>
  <c r="AF87" i="34"/>
  <c r="AF66" i="34" s="1"/>
  <c r="AF76" i="34" s="1"/>
  <c r="AB62" i="36"/>
  <c r="AC61" i="36" s="1"/>
  <c r="D69" i="20"/>
  <c r="AJ12" i="20"/>
  <c r="AA63" i="36"/>
  <c r="AA64" i="36" s="1"/>
  <c r="AA77" i="36" s="1"/>
  <c r="AA80" i="36" s="1"/>
  <c r="AA81" i="36" s="1"/>
  <c r="AB63" i="34" l="1"/>
  <c r="AB64" i="34" s="1"/>
  <c r="AB77" i="34" s="1"/>
  <c r="AB80" i="34" s="1"/>
  <c r="AB81" i="34" s="1"/>
  <c r="C5" i="34" s="1"/>
  <c r="H29" i="29" s="1"/>
  <c r="AC62" i="34"/>
  <c r="AD61" i="34" s="1"/>
  <c r="AB63" i="36"/>
  <c r="AB64" i="36" s="1"/>
  <c r="AB77" i="36" s="1"/>
  <c r="AB80" i="36" s="1"/>
  <c r="AC63" i="36"/>
  <c r="AC64" i="36" s="1"/>
  <c r="AC77" i="36" s="1"/>
  <c r="AC80" i="36" s="1"/>
  <c r="AC62" i="36"/>
  <c r="AD61" i="36" s="1"/>
  <c r="AB81" i="36"/>
  <c r="C4" i="36"/>
  <c r="G28" i="29" s="1"/>
  <c r="AG87" i="36"/>
  <c r="AG66" i="36" s="1"/>
  <c r="AG76" i="36" s="1"/>
  <c r="AG87" i="34"/>
  <c r="AG66" i="34" s="1"/>
  <c r="AG76" i="34" s="1"/>
  <c r="D70" i="20"/>
  <c r="AK12" i="20"/>
  <c r="AC63" i="34" l="1"/>
  <c r="AC64" i="34" s="1"/>
  <c r="AC77" i="34" s="1"/>
  <c r="AC80" i="34" s="1"/>
  <c r="AC81" i="34"/>
  <c r="AD62" i="34"/>
  <c r="AE61" i="34" s="1"/>
  <c r="AH87" i="36"/>
  <c r="AH66" i="36" s="1"/>
  <c r="AH76" i="36" s="1"/>
  <c r="AH87" i="34"/>
  <c r="AH66" i="34" s="1"/>
  <c r="AH76" i="34" s="1"/>
  <c r="AD62" i="36"/>
  <c r="AE61" i="36" s="1"/>
  <c r="AC81" i="36"/>
  <c r="D71" i="20"/>
  <c r="AL12" i="20"/>
  <c r="AE62" i="34" l="1"/>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F62" i="34" l="1"/>
  <c r="AG61" i="34" s="1"/>
  <c r="AF63" i="34"/>
  <c r="AF64" i="34" s="1"/>
  <c r="AF77" i="34" s="1"/>
  <c r="AF80"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F81" i="34" l="1"/>
  <c r="AG62" i="34"/>
  <c r="AH61" i="34" s="1"/>
  <c r="AG63" i="34"/>
  <c r="AG64" i="34" s="1"/>
  <c r="AG77" i="34" s="1"/>
  <c r="AG80" i="34" s="1"/>
  <c r="D75" i="20"/>
  <c r="AO12" i="20"/>
  <c r="AF63" i="36"/>
  <c r="AF64" i="36" s="1"/>
  <c r="AF77" i="36" s="1"/>
  <c r="AF80" i="36" s="1"/>
  <c r="AF81" i="36" s="1"/>
  <c r="AG81" i="36" s="1"/>
  <c r="AG63" i="36"/>
  <c r="AG64" i="36" s="1"/>
  <c r="AG77" i="36" s="1"/>
  <c r="AG80" i="36" s="1"/>
  <c r="AG62" i="36"/>
  <c r="AH61" i="36" s="1"/>
  <c r="AK87" i="34"/>
  <c r="AK66" i="34" s="1"/>
  <c r="AK76" i="34" s="1"/>
  <c r="AK87" i="36"/>
  <c r="AK66" i="36" s="1"/>
  <c r="AK76" i="36" s="1"/>
  <c r="AG81" i="34" l="1"/>
  <c r="AH62" i="34"/>
  <c r="AI61" i="34" s="1"/>
  <c r="AH63" i="34"/>
  <c r="AH64" i="34" s="1"/>
  <c r="AH77" i="34" s="1"/>
  <c r="AH80" i="34" s="1"/>
  <c r="AL87" i="34"/>
  <c r="AL66" i="34" s="1"/>
  <c r="AL76" i="34" s="1"/>
  <c r="AL87" i="36"/>
  <c r="AL66" i="36" s="1"/>
  <c r="AL76" i="36" s="1"/>
  <c r="AH63" i="36"/>
  <c r="AH64" i="36" s="1"/>
  <c r="AH77" i="36" s="1"/>
  <c r="AH80" i="36" s="1"/>
  <c r="AH81" i="36" s="1"/>
  <c r="AH62" i="36"/>
  <c r="AI61" i="36" s="1"/>
  <c r="AI62" i="34" l="1"/>
  <c r="AJ61" i="34" s="1"/>
  <c r="AI63" i="34"/>
  <c r="AI64" i="34" s="1"/>
  <c r="AI77" i="34" s="1"/>
  <c r="AI80" i="34" s="1"/>
  <c r="AH81" i="34"/>
  <c r="AI63" i="36"/>
  <c r="AI64" i="36" s="1"/>
  <c r="AI77" i="36" s="1"/>
  <c r="AI80" i="36" s="1"/>
  <c r="AI81" i="36" s="1"/>
  <c r="AI62" i="36"/>
  <c r="AJ61" i="36" s="1"/>
  <c r="AI81" i="34" l="1"/>
  <c r="AJ62" i="34"/>
  <c r="AK61" i="34" s="1"/>
  <c r="C5" i="36"/>
  <c r="H28" i="29" s="1"/>
  <c r="AJ63" i="36"/>
  <c r="AJ64" i="36" s="1"/>
  <c r="AJ77" i="36" s="1"/>
  <c r="AJ80" i="36" s="1"/>
  <c r="AJ81" i="36" s="1"/>
  <c r="AJ62" i="36"/>
  <c r="AK61" i="36" s="1"/>
  <c r="AJ63" i="34" l="1"/>
  <c r="AJ64" i="34" s="1"/>
  <c r="AJ77" i="34" s="1"/>
  <c r="AJ80" i="34" s="1"/>
  <c r="AJ81" i="34" s="1"/>
  <c r="C6" i="34" s="1"/>
  <c r="I29" i="29" s="1"/>
  <c r="AK62" i="34"/>
  <c r="AL61" i="34" s="1"/>
  <c r="AK62" i="36"/>
  <c r="AL61" i="36" s="1"/>
  <c r="AK63" i="34" l="1"/>
  <c r="AK64" i="34" s="1"/>
  <c r="AK77" i="34" s="1"/>
  <c r="AK80" i="34" s="1"/>
  <c r="AK81" i="34" s="1"/>
  <c r="AL62" i="34"/>
  <c r="AM61" i="34" s="1"/>
  <c r="AL63" i="34"/>
  <c r="AL64" i="34" s="1"/>
  <c r="AL77" i="34" s="1"/>
  <c r="AL80" i="34" s="1"/>
  <c r="AK63" i="36"/>
  <c r="AK64" i="36" s="1"/>
  <c r="AK77" i="36" s="1"/>
  <c r="AK80" i="36" s="1"/>
  <c r="AK81" i="36" s="1"/>
  <c r="AL62" i="36"/>
  <c r="AM61" i="36" s="1"/>
  <c r="AL81" i="34" l="1"/>
  <c r="AM62" i="34"/>
  <c r="AN61" i="34" s="1"/>
  <c r="AL63" i="36"/>
  <c r="AL64" i="36" s="1"/>
  <c r="AL77" i="36" s="1"/>
  <c r="AL80" i="36" s="1"/>
  <c r="AM62" i="36"/>
  <c r="AN61" i="36" s="1"/>
  <c r="AL81" i="36"/>
  <c r="AN62" i="34" l="1"/>
  <c r="AO61" i="34" s="1"/>
  <c r="AN63" i="34"/>
  <c r="AN64" i="34" s="1"/>
  <c r="AN77" i="34" s="1"/>
  <c r="AN80" i="34" s="1"/>
  <c r="AM63" i="34"/>
  <c r="AM64" i="34" s="1"/>
  <c r="AM77" i="34" s="1"/>
  <c r="AM80" i="34" s="1"/>
  <c r="AM81" i="34" s="1"/>
  <c r="AM63" i="36"/>
  <c r="AM64" i="36" s="1"/>
  <c r="AM77" i="36" s="1"/>
  <c r="AM80" i="36" s="1"/>
  <c r="AM81" i="36" s="1"/>
  <c r="AN62" i="36"/>
  <c r="AO61" i="36" s="1"/>
  <c r="AN81" i="34" l="1"/>
  <c r="AO62" i="34"/>
  <c r="AP61" i="34" s="1"/>
  <c r="AO63" i="34"/>
  <c r="AO64" i="34" s="1"/>
  <c r="AO77" i="34" s="1"/>
  <c r="AO80" i="34" s="1"/>
  <c r="AO81" i="34" s="1"/>
  <c r="AN63" i="36"/>
  <c r="AN64" i="36" s="1"/>
  <c r="AN77" i="36" s="1"/>
  <c r="AN80" i="36" s="1"/>
  <c r="AN81" i="36" s="1"/>
  <c r="AO62" i="36"/>
  <c r="AP61" i="36" s="1"/>
  <c r="AP62" i="34" l="1"/>
  <c r="AQ61" i="34" s="1"/>
  <c r="AP62" i="36"/>
  <c r="AQ61" i="36" s="1"/>
  <c r="AO63" i="36"/>
  <c r="AO64" i="36" s="1"/>
  <c r="AO77" i="36" s="1"/>
  <c r="AO80" i="36" s="1"/>
  <c r="AO81" i="36" s="1"/>
  <c r="AP63" i="34" l="1"/>
  <c r="AP64" i="34" s="1"/>
  <c r="AP77" i="34" s="1"/>
  <c r="AP80" i="34" s="1"/>
  <c r="AP81" i="34" s="1"/>
  <c r="AQ62" i="34"/>
  <c r="AR61" i="34" s="1"/>
  <c r="AQ62" i="36"/>
  <c r="AR61" i="36" s="1"/>
  <c r="AP63" i="36"/>
  <c r="AP64" i="36" s="1"/>
  <c r="AP77" i="36" s="1"/>
  <c r="AP80" i="36" s="1"/>
  <c r="AP81" i="36" s="1"/>
  <c r="AQ63" i="34" l="1"/>
  <c r="AQ64" i="34" s="1"/>
  <c r="AQ77" i="34" s="1"/>
  <c r="AQ80" i="34" s="1"/>
  <c r="AQ81" i="34" s="1"/>
  <c r="AR62" i="34"/>
  <c r="AS61" i="34" s="1"/>
  <c r="AR63" i="34"/>
  <c r="AR64" i="34" s="1"/>
  <c r="AR77" i="34" s="1"/>
  <c r="AR80" i="34" s="1"/>
  <c r="AR81" i="34" s="1"/>
  <c r="AR62" i="36"/>
  <c r="AS61" i="36" s="1"/>
  <c r="AQ63" i="36"/>
  <c r="AQ64" i="36" s="1"/>
  <c r="AQ77" i="36" s="1"/>
  <c r="AQ80" i="36" s="1"/>
  <c r="AQ81" i="36" s="1"/>
  <c r="AS62" i="34" l="1"/>
  <c r="AT61" i="34" s="1"/>
  <c r="AS63" i="34"/>
  <c r="AS64" i="34" s="1"/>
  <c r="AS77" i="34" s="1"/>
  <c r="AS80" i="34" s="1"/>
  <c r="AS81" i="34" s="1"/>
  <c r="C6" i="36"/>
  <c r="I28" i="29" s="1"/>
  <c r="AR63" i="36"/>
  <c r="AR64" i="36" s="1"/>
  <c r="AR77" i="36" s="1"/>
  <c r="AR80" i="36" s="1"/>
  <c r="AR81" i="36" s="1"/>
  <c r="AS81" i="36" s="1"/>
  <c r="AS63" i="36"/>
  <c r="AS64" i="36" s="1"/>
  <c r="AS77" i="36" s="1"/>
  <c r="AS80" i="36" s="1"/>
  <c r="AS62" i="36"/>
  <c r="AT61" i="36" s="1"/>
  <c r="AT62" i="34" l="1"/>
  <c r="AU61" i="34" s="1"/>
  <c r="AT63" i="34"/>
  <c r="AT64" i="34" s="1"/>
  <c r="AT77" i="34" s="1"/>
  <c r="AT80" i="34" s="1"/>
  <c r="AT81" i="34" s="1"/>
  <c r="AT62" i="36"/>
  <c r="AU61" i="36" s="1"/>
  <c r="AU62" i="34" l="1"/>
  <c r="AV61" i="34" s="1"/>
  <c r="AT63" i="36"/>
  <c r="AT64" i="36" s="1"/>
  <c r="AT77" i="36" s="1"/>
  <c r="AT80" i="36" s="1"/>
  <c r="AT81" i="36" s="1"/>
  <c r="AU62" i="36"/>
  <c r="AV61" i="36" s="1"/>
  <c r="AV62" i="34" l="1"/>
  <c r="AW61" i="34" s="1"/>
  <c r="AV63" i="34"/>
  <c r="AV64" i="34" s="1"/>
  <c r="AV77" i="34" s="1"/>
  <c r="AV80" i="34" s="1"/>
  <c r="AU63" i="34"/>
  <c r="AU64" i="34" s="1"/>
  <c r="AU77" i="34" s="1"/>
  <c r="AU80" i="34" s="1"/>
  <c r="AU81" i="34" s="1"/>
  <c r="AV63" i="36"/>
  <c r="AV64" i="36" s="1"/>
  <c r="AV77" i="36" s="1"/>
  <c r="AV80" i="36" s="1"/>
  <c r="AV62" i="36"/>
  <c r="AW61" i="36" s="1"/>
  <c r="AU63" i="36"/>
  <c r="AU64" i="36" s="1"/>
  <c r="AU77" i="36" s="1"/>
  <c r="AU80" i="36" s="1"/>
  <c r="AU81" i="36" s="1"/>
  <c r="AV81" i="36" s="1"/>
  <c r="AV81" i="34" l="1"/>
  <c r="AW62" i="34"/>
  <c r="AX61" i="34" s="1"/>
  <c r="AW63" i="34"/>
  <c r="AW64" i="34" s="1"/>
  <c r="AW77" i="34" s="1"/>
  <c r="AW80" i="34" s="1"/>
  <c r="AW62" i="36"/>
  <c r="AX61" i="36" s="1"/>
  <c r="AW81" i="34" l="1"/>
  <c r="C7" i="34" s="1"/>
  <c r="J29" i="29" s="1"/>
  <c r="AX62" i="34"/>
  <c r="AY61" i="34" s="1"/>
  <c r="AW63" i="36"/>
  <c r="AW64" i="36" s="1"/>
  <c r="AW77" i="36" s="1"/>
  <c r="AW80" i="36" s="1"/>
  <c r="AW81" i="36" s="1"/>
  <c r="AX62" i="36"/>
  <c r="AY61" i="36" s="1"/>
  <c r="AY62" i="34" l="1"/>
  <c r="AZ61" i="34" s="1"/>
  <c r="AX63" i="34"/>
  <c r="AX64" i="34" s="1"/>
  <c r="AX77" i="34" s="1"/>
  <c r="AX80" i="34" s="1"/>
  <c r="AX81" i="34" s="1"/>
  <c r="AX63" i="36"/>
  <c r="AX64" i="36" s="1"/>
  <c r="AX77" i="36" s="1"/>
  <c r="AX80" i="36" s="1"/>
  <c r="AX81" i="36" s="1"/>
  <c r="AY62" i="36"/>
  <c r="AZ61" i="36" s="1"/>
  <c r="AY63" i="34" l="1"/>
  <c r="AY64" i="34" s="1"/>
  <c r="AY77" i="34" s="1"/>
  <c r="AY80" i="34" s="1"/>
  <c r="AY81" i="34" s="1"/>
  <c r="AZ62" i="34"/>
  <c r="BA61" i="34" s="1"/>
  <c r="AZ63" i="34"/>
  <c r="AZ64" i="34" s="1"/>
  <c r="AZ77" i="34" s="1"/>
  <c r="AZ80" i="34" s="1"/>
  <c r="AZ62" i="36"/>
  <c r="BA61" i="36" s="1"/>
  <c r="AY63" i="36"/>
  <c r="AY64" i="36" s="1"/>
  <c r="AY77" i="36" s="1"/>
  <c r="AY80" i="36" s="1"/>
  <c r="AY81" i="36" s="1"/>
  <c r="AZ81" i="34" l="1"/>
  <c r="BA62" i="34"/>
  <c r="BB61" i="34" s="1"/>
  <c r="BA63" i="34"/>
  <c r="BA64" i="34" s="1"/>
  <c r="BA77" i="34" s="1"/>
  <c r="BA80" i="34" s="1"/>
  <c r="BA81" i="34" s="1"/>
  <c r="BA62" i="36"/>
  <c r="BB61" i="36" s="1"/>
  <c r="AZ63" i="36"/>
  <c r="AZ64" i="36" s="1"/>
  <c r="AZ77" i="36" s="1"/>
  <c r="AZ80" i="36" s="1"/>
  <c r="AZ81" i="36" s="1"/>
  <c r="BB62" i="34" l="1"/>
  <c r="BC61" i="34" s="1"/>
  <c r="BB62" i="36"/>
  <c r="BC61" i="36" s="1"/>
  <c r="BA63" i="36"/>
  <c r="BA64" i="36" s="1"/>
  <c r="BA77" i="36" s="1"/>
  <c r="BA80" i="36" s="1"/>
  <c r="BA81" i="36" s="1"/>
  <c r="BB63" i="34" l="1"/>
  <c r="BB64" i="34" s="1"/>
  <c r="BB77" i="34" s="1"/>
  <c r="BB80" i="34" s="1"/>
  <c r="BB81" i="34" s="1"/>
  <c r="BC62" i="34"/>
  <c r="BD61" i="34" s="1"/>
  <c r="BD62" i="34" s="1"/>
  <c r="BD63" i="34" s="1"/>
  <c r="BD64" i="34" s="1"/>
  <c r="BD77" i="34" s="1"/>
  <c r="BD80" i="34" s="1"/>
  <c r="BC63" i="34"/>
  <c r="BC64" i="34" s="1"/>
  <c r="BC77" i="34" s="1"/>
  <c r="BC80" i="34" s="1"/>
  <c r="BC81" i="34" s="1"/>
  <c r="BC62" i="36"/>
  <c r="BD61" i="36" s="1"/>
  <c r="BB63" i="36"/>
  <c r="BB64" i="36" s="1"/>
  <c r="BB77" i="36" s="1"/>
  <c r="BB80" i="36" s="1"/>
  <c r="BB81" i="36" s="1"/>
  <c r="BD81" i="34" l="1"/>
  <c r="BD63" i="36"/>
  <c r="BD64" i="36" s="1"/>
  <c r="BD77" i="36" s="1"/>
  <c r="BD80" i="36" s="1"/>
  <c r="BD62" i="36"/>
  <c r="BC63" i="36"/>
  <c r="BC64" i="36" s="1"/>
  <c r="BC77" i="36" s="1"/>
  <c r="BC80" i="36" s="1"/>
  <c r="BC81" i="36" s="1"/>
  <c r="BD81" i="36" s="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G5" authorId="0" shapeId="0" xr:uid="{08E28A0C-2AAB-43FD-886E-E71AC497D65A}">
      <text>
        <r>
          <rPr>
            <b/>
            <sz val="9"/>
            <color indexed="81"/>
            <rFont val="Tahoma"/>
            <family val="2"/>
          </rPr>
          <t>Simpson, Alannah:</t>
        </r>
        <r>
          <rPr>
            <sz val="9"/>
            <color indexed="81"/>
            <rFont val="Tahoma"/>
            <family val="2"/>
          </rPr>
          <t xml:space="preserve">
£4,000 per MW per year - confirmed with Gav</t>
        </r>
      </text>
    </comment>
    <comment ref="G6" authorId="0" shapeId="0" xr:uid="{EFA906C9-AC80-4790-9741-75B013D09C6C}">
      <text>
        <r>
          <rPr>
            <b/>
            <sz val="9"/>
            <color indexed="81"/>
            <rFont val="Tahoma"/>
            <family val="2"/>
          </rPr>
          <t>Simpson, Alannah:</t>
        </r>
        <r>
          <rPr>
            <sz val="9"/>
            <color indexed="81"/>
            <rFont val="Tahoma"/>
            <family val="2"/>
          </rPr>
          <t xml:space="preserve">
confirmed with Gav - takes into account additional support costs</t>
        </r>
      </text>
    </comment>
    <comment ref="G8" authorId="0" shapeId="0" xr:uid="{93C072B7-F50F-4B94-99CF-AAB742FC424F}">
      <text>
        <r>
          <rPr>
            <b/>
            <sz val="9"/>
            <color indexed="81"/>
            <rFont val="Tahoma"/>
            <family val="2"/>
          </rPr>
          <t>Simpson, Alannah:</t>
        </r>
        <r>
          <rPr>
            <sz val="9"/>
            <color indexed="81"/>
            <rFont val="Tahoma"/>
            <family val="2"/>
          </rPr>
          <t xml:space="preserve">
actual MWhrs as per evidence file</t>
        </r>
      </text>
    </comment>
  </commentList>
</comments>
</file>

<file path=xl/sharedStrings.xml><?xml version="1.0" encoding="utf-8"?>
<sst xmlns="http://schemas.openxmlformats.org/spreadsheetml/2006/main" count="726" uniqueCount="359">
  <si>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</si>
  <si>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</si>
  <si>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</si>
  <si>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</si>
  <si>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</si>
  <si>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</si>
  <si>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</si>
  <si>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</si>
  <si>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</si>
  <si>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</si>
  <si>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</si>
  <si>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</si>
  <si>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</si>
  <si>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</si>
  <si>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</si>
  <si>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</si>
  <si>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</si>
  <si>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</si>
  <si>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</si>
  <si>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</si>
  <si>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</si>
  <si>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</si>
  <si>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</si>
  <si>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</si>
  <si>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</si>
  <si>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</si>
  <si>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</si>
  <si>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</si>
  <si>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</si>
  <si>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</si>
  <si>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</si>
  <si>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</si>
  <si>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</si>
  <si>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</si>
  <si>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</si>
  <si>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</si>
  <si>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</si>
  <si>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</si>
  <si>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</si>
  <si>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</si>
  <si>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</si>
  <si>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</si>
  <si>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</si>
  <si>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</si>
  <si>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</si>
  <si>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</si>
  <si>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</si>
  <si>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</si>
  <si>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</si>
  <si>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</si>
  <si>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</si>
  <si>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</si>
  <si>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</si>
  <si>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</si>
  <si>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</si>
  <si>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</si>
  <si>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</si>
  <si>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</si>
  <si>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</si>
  <si>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</si>
  <si>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</si>
  <si>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</si>
  <si>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</si>
  <si>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</si>
  <si>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</si>
  <si>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</si>
  <si>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</si>
  <si>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</si>
  <si>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</si>
  <si>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</si>
  <si>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</si>
  <si>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</si>
  <si>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</si>
  <si>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</si>
  <si>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</si>
  <si>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</si>
  <si>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</si>
  <si>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</si>
  <si>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</si>
  <si>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</si>
  <si>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</si>
  <si>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</si>
  <si>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</si>
  <si>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</si>
  <si>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</si>
  <si>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</si>
  <si>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</si>
  <si>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</si>
  <si>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</si>
  <si>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</si>
  <si>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</si>
  <si>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</si>
  <si>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</si>
  <si>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</si>
  <si>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</si>
  <si>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</si>
  <si>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</si>
  <si>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</si>
  <si>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</si>
  <si>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</si>
  <si>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</si>
  <si>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</si>
  <si>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</si>
  <si>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</si>
  <si>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</si>
  <si>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</si>
  <si>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</si>
  <si>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</si>
  <si>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</si>
  <si>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</si>
  <si>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</si>
  <si>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</si>
  <si>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</si>
  <si>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</si>
  <si>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</si>
  <si>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</si>
  <si>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</si>
  <si>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</si>
  <si>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</si>
  <si>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</si>
  <si>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</si>
  <si>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</si>
  <si>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</si>
  <si>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</si>
  <si>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</si>
  <si>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</si>
  <si>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</si>
  <si>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</si>
  <si>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</si>
  <si>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</si>
  <si>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</si>
  <si>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</si>
  <si>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</si>
  <si>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</si>
  <si>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</si>
  <si>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</si>
  <si>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</si>
  <si>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</si>
  <si>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</si>
  <si>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</si>
  <si>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</si>
  <si>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</si>
  <si>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</si>
  <si>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</si>
  <si>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</si>
  <si>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</si>
  <si>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</si>
  <si>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</si>
  <si>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</si>
  <si>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</si>
  <si>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</si>
  <si>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</si>
  <si>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</si>
  <si>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</si>
  <si>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</si>
  <si>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</si>
  <si>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</si>
  <si>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</si>
  <si>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</si>
  <si>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</si>
  <si>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</si>
  <si>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</si>
  <si>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</si>
  <si>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</si>
  <si>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</si>
  <si>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</si>
  <si>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</si>
  <si>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</si>
  <si>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</si>
  <si>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</si>
  <si>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</si>
  <si>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</si>
  <si>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</si>
  <si>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</si>
  <si>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</si>
  <si>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</si>
  <si>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</si>
  <si>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</si>
  <si>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</si>
  <si>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</si>
  <si>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</si>
  <si>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</si>
  <si>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</si>
  <si>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</si>
  <si>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</si>
  <si>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</si>
  <si>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</si>
  <si>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</si>
  <si>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</si>
  <si>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</si>
  <si>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</si>
  <si>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</si>
  <si>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</si>
  <si>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</si>
  <si>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</si>
  <si>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</si>
  <si>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</si>
  <si>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</si>
  <si>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</si>
  <si>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</si>
  <si>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</si>
  <si>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</si>
  <si>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</si>
  <si>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</si>
  <si>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</si>
  <si>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</si>
  <si>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</si>
  <si>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</si>
  <si>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</si>
  <si>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</si>
  <si>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</si>
  <si>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</si>
  <si>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</si>
  <si>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</si>
  <si>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</si>
  <si>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</si>
  <si>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</si>
  <si>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</si>
  <si>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</si>
  <si>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</si>
  <si>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</si>
  <si>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</si>
  <si>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</si>
  <si>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</si>
  <si>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</si>
  <si>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</si>
  <si>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</si>
  <si>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</si>
  <si>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</si>
  <si>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</si>
  <si>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</si>
  <si>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</si>
  <si>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</si>
  <si>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</si>
  <si>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</si>
  <si>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</si>
  <si>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</si>
  <si>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</si>
  <si>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</si>
  <si>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</si>
  <si>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</si>
  <si>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</si>
  <si>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</si>
  <si>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</si>
  <si>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</si>
  <si>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</si>
  <si>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</si>
  <si>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</si>
  <si>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</si>
  <si>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</si>
  <si>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</si>
  <si>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</si>
  <si>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</si>
  <si>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</si>
  <si>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</si>
  <si>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</si>
  <si>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</si>
  <si>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</si>
  <si>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</si>
  <si>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</si>
  <si>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</si>
  <si>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</si>
  <si>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</si>
  <si>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</si>
  <si>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</si>
  <si>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</si>
  <si>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</si>
  <si>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</si>
  <si>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</si>
  <si>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</si>
  <si>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</si>
  <si>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</si>
  <si>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</si>
  <si>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</si>
  <si>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</si>
  <si>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</si>
  <si>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</si>
  <si>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</si>
  <si>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</si>
  <si>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</si>
  <si>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</si>
  <si>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</si>
  <si>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</si>
  <si>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</si>
  <si>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</si>
  <si>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</si>
  <si>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</si>
  <si>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</si>
  <si>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</si>
  <si>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</si>
  <si>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</si>
  <si>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</si>
  <si>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</si>
  <si>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</si>
  <si>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</si>
  <si>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</si>
  <si>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</si>
  <si>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</si>
  <si>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</si>
  <si>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</si>
  <si>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</si>
  <si>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</si>
  <si>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</si>
  <si>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</si>
  <si>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</si>
  <si>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</si>
  <si>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</si>
  <si>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</si>
  <si>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</si>
  <si>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</si>
  <si>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</si>
  <si>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</si>
  <si>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</si>
  <si>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</si>
  <si>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</si>
  <si>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</si>
  <si>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</si>
  <si>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</si>
  <si>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</si>
  <si>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</si>
  <si>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</si>
  <si>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</si>
  <si>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</si>
  <si>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</si>
  <si>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</si>
  <si>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</si>
  <si>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</si>
  <si>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</si>
  <si>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</si>
  <si>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</si>
  <si>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</si>
  <si>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</si>
  <si>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</si>
  <si>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</si>
  <si>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</si>
  <si>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</si>
  <si>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</si>
  <si>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</si>
  <si>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</si>
  <si>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</si>
  <si>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</si>
  <si>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</si>
  <si>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support revenue</t>
  </si>
  <si>
    <t>Annual support costs</t>
  </si>
  <si>
    <t>Annual savings</t>
  </si>
  <si>
    <t>2020/21</t>
  </si>
  <si>
    <t>No ANM</t>
  </si>
  <si>
    <t>Continue to provide ANM services to Orkney</t>
  </si>
  <si>
    <t>MWhrs of renewable energy</t>
  </si>
  <si>
    <t>Source</t>
  </si>
  <si>
    <t>Description</t>
  </si>
  <si>
    <t>This is the money paid by generators to Smarter Grid Solutions (SGS) for ANM operational services</t>
  </si>
  <si>
    <t>Provided by Active Solutions Team</t>
  </si>
  <si>
    <t>Total monetary value paid by SSEN each year on ANM scheme taken from Harmony</t>
  </si>
  <si>
    <t>Total MWhrs of renewable energy produced by ANM as recorded on Pi data historian</t>
  </si>
  <si>
    <t>Faster and cheaper connections provided via ANM services as well as environmental benefits created by connecting more renewable generation</t>
  </si>
  <si>
    <t>*Average cost figures taken for 2018/19 due to lack of resources available for providing data. Numbers will be updated when figures are made available</t>
  </si>
  <si>
    <t>*additional support costs of £4,553 2019/20 - updates to firmware</t>
  </si>
  <si>
    <t>tCO2 avoided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</si>
</sst>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170" fontId="0" fillId="0" borderId="0" xfId="0" applyNumberFormat="1" applyBorder="1"/>
    <xf numFmtId="170" fontId="0" fillId="0" borderId="0" xfId="0" applyNumberFormat="1"/>
    <xf numFmtId="175" fontId="0" fillId="0" borderId="0" xfId="7" applyNumberFormat="1" applyFont="1"/>
    <xf numFmtId="43" fontId="0" fillId="0" borderId="0" xfId="0" applyNumberForma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5" t="s">
        <v>221</v>
      </c>
      <c r="C26" s="145"/>
      <c r="D26" s="145"/>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25" activePane="bottomLeft" state="frozen"/>
      <selection pane="bottomLeft" activeCell="B2" sqref="B2:F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7" t="s">
        <v>355</v>
      </c>
      <c r="C2" s="158"/>
      <c r="D2" s="158"/>
      <c r="E2" s="158"/>
      <c r="F2" s="159"/>
      <c r="Z2" s="26" t="s">
        <v>78</v>
      </c>
    </row>
    <row r="3" spans="2:26" ht="24.75" customHeight="1" x14ac:dyDescent="0.3">
      <c r="B3" s="160"/>
      <c r="C3" s="161"/>
      <c r="D3" s="161"/>
      <c r="E3" s="161"/>
      <c r="F3" s="162"/>
    </row>
    <row r="4" spans="2:26" ht="18" customHeight="1" x14ac:dyDescent="0.3">
      <c r="B4" s="25" t="s">
        <v>77</v>
      </c>
      <c r="C4" s="27"/>
      <c r="D4" s="27"/>
      <c r="E4" s="27"/>
      <c r="F4" s="27"/>
    </row>
    <row r="5" spans="2:26" ht="24.75" customHeight="1" x14ac:dyDescent="0.3">
      <c r="B5" s="153"/>
      <c r="C5" s="154"/>
      <c r="D5" s="154"/>
      <c r="E5" s="154"/>
      <c r="F5" s="155"/>
    </row>
    <row r="6" spans="2:26" ht="13.5" customHeight="1" x14ac:dyDescent="0.3">
      <c r="B6" s="27"/>
      <c r="C6" s="27"/>
      <c r="D6" s="27"/>
      <c r="E6" s="27"/>
      <c r="F6" s="27"/>
    </row>
    <row r="7" spans="2:26" x14ac:dyDescent="0.3">
      <c r="B7" s="25" t="s">
        <v>47</v>
      </c>
    </row>
    <row r="8" spans="2:26" x14ac:dyDescent="0.3">
      <c r="B8" s="164" t="s">
        <v>336</v>
      </c>
      <c r="C8" s="165"/>
      <c r="D8" s="163" t="s">
        <v>30</v>
      </c>
      <c r="E8" s="163"/>
      <c r="F8" s="163"/>
    </row>
    <row r="9" spans="2:26" ht="22.5" customHeight="1" x14ac:dyDescent="0.3">
      <c r="B9" s="166" t="s">
        <v>340</v>
      </c>
      <c r="C9" s="167"/>
      <c r="D9" s="156" t="s">
        <v>346</v>
      </c>
      <c r="E9" s="156"/>
      <c r="F9" s="156"/>
    </row>
    <row r="10" spans="2:26" ht="22.5" customHeight="1" x14ac:dyDescent="0.3">
      <c r="B10" s="151" t="s">
        <v>223</v>
      </c>
      <c r="C10" s="152"/>
      <c r="D10" s="156" t="s">
        <v>347</v>
      </c>
      <c r="E10" s="156"/>
      <c r="F10" s="156"/>
    </row>
    <row r="11" spans="2:26" ht="22.5" customHeight="1" x14ac:dyDescent="0.3">
      <c r="B11" s="151"/>
      <c r="C11" s="152"/>
      <c r="D11" s="156"/>
      <c r="E11" s="156"/>
      <c r="F11" s="156"/>
    </row>
    <row r="12" spans="2:26" ht="22.5" customHeight="1" x14ac:dyDescent="0.3">
      <c r="B12" s="151"/>
      <c r="C12" s="152"/>
      <c r="D12" s="156"/>
      <c r="E12" s="156"/>
      <c r="F12" s="156"/>
    </row>
    <row r="13" spans="2:26" ht="22.5" customHeight="1" x14ac:dyDescent="0.3">
      <c r="B13" s="151"/>
      <c r="C13" s="152"/>
      <c r="D13" s="156"/>
      <c r="E13" s="156"/>
      <c r="F13" s="156"/>
    </row>
    <row r="14" spans="2:26" ht="22.5" customHeight="1" x14ac:dyDescent="0.3">
      <c r="B14" s="151"/>
      <c r="C14" s="152"/>
      <c r="D14" s="156"/>
      <c r="E14" s="156"/>
      <c r="F14" s="156"/>
    </row>
    <row r="15" spans="2:26" ht="22.5" customHeight="1" x14ac:dyDescent="0.3">
      <c r="B15" s="151"/>
      <c r="C15" s="152"/>
      <c r="D15" s="156"/>
      <c r="E15" s="156"/>
      <c r="F15" s="156"/>
    </row>
    <row r="16" spans="2:26" ht="22.5" customHeight="1" x14ac:dyDescent="0.3">
      <c r="B16" s="151"/>
      <c r="C16" s="152"/>
      <c r="D16" s="156"/>
      <c r="E16" s="156"/>
      <c r="F16" s="156"/>
    </row>
    <row r="17" spans="2:15" ht="22.5" customHeight="1" x14ac:dyDescent="0.3">
      <c r="B17" s="151"/>
      <c r="C17" s="152"/>
      <c r="D17" s="156"/>
      <c r="E17" s="156"/>
      <c r="F17" s="156"/>
    </row>
    <row r="18" spans="2:15" ht="22.5" customHeight="1" x14ac:dyDescent="0.3">
      <c r="B18" s="151"/>
      <c r="C18" s="152"/>
      <c r="D18" s="156"/>
      <c r="E18" s="156"/>
      <c r="F18" s="156"/>
    </row>
    <row r="19" spans="2:15" ht="22.5" customHeight="1" x14ac:dyDescent="0.3">
      <c r="B19" s="151"/>
      <c r="C19" s="152"/>
      <c r="D19" s="156"/>
      <c r="E19" s="156"/>
      <c r="F19" s="156"/>
    </row>
    <row r="20" spans="2:15" ht="22.5" customHeight="1" x14ac:dyDescent="0.3">
      <c r="B20" s="151"/>
      <c r="C20" s="152"/>
      <c r="D20" s="156"/>
      <c r="E20" s="156"/>
      <c r="F20" s="156"/>
    </row>
    <row r="21" spans="2:15" ht="22.5" customHeight="1" x14ac:dyDescent="0.3">
      <c r="B21" s="151"/>
      <c r="C21" s="152"/>
      <c r="D21" s="156"/>
      <c r="E21" s="156"/>
      <c r="F21" s="156"/>
    </row>
    <row r="22" spans="2:15" ht="22.5" customHeight="1" x14ac:dyDescent="0.3">
      <c r="B22" s="151"/>
      <c r="C22" s="152"/>
      <c r="D22" s="156"/>
      <c r="E22" s="156"/>
      <c r="F22" s="156"/>
    </row>
    <row r="23" spans="2:15" ht="22.5" customHeight="1" x14ac:dyDescent="0.3">
      <c r="B23" s="151"/>
      <c r="C23" s="152"/>
      <c r="D23" s="156"/>
      <c r="E23" s="156"/>
      <c r="F23" s="156"/>
    </row>
    <row r="24" spans="2:15" ht="12.75" customHeight="1" x14ac:dyDescent="0.3">
      <c r="B24" s="28"/>
      <c r="C24" s="28"/>
      <c r="D24" s="29"/>
      <c r="E24" s="29"/>
      <c r="F24" s="29"/>
    </row>
    <row r="25" spans="2:15" x14ac:dyDescent="0.3">
      <c r="B25" s="25" t="s">
        <v>48</v>
      </c>
    </row>
    <row r="26" spans="2:15" ht="38.25" customHeight="1" x14ac:dyDescent="0.3">
      <c r="B26" s="147" t="s">
        <v>46</v>
      </c>
      <c r="C26" s="149" t="s">
        <v>27</v>
      </c>
      <c r="D26" s="149" t="s">
        <v>28</v>
      </c>
      <c r="E26" s="149" t="s">
        <v>30</v>
      </c>
      <c r="F26" s="147" t="s">
        <v>339</v>
      </c>
      <c r="G26" s="146" t="s">
        <v>98</v>
      </c>
      <c r="H26" s="146"/>
      <c r="I26" s="146"/>
      <c r="J26" s="146"/>
      <c r="K26" s="146"/>
    </row>
    <row r="27" spans="2:15" ht="36" customHeight="1" x14ac:dyDescent="0.3">
      <c r="B27" s="148"/>
      <c r="C27" s="150"/>
      <c r="D27" s="150"/>
      <c r="E27" s="150"/>
      <c r="F27" s="148"/>
      <c r="G27" s="64" t="s">
        <v>99</v>
      </c>
      <c r="H27" s="64" t="s">
        <v>100</v>
      </c>
      <c r="I27" s="64" t="s">
        <v>101</v>
      </c>
      <c r="J27" s="64" t="s">
        <v>102</v>
      </c>
      <c r="K27" s="64" t="s">
        <v>103</v>
      </c>
    </row>
    <row r="28" spans="2:15" ht="27.75" customHeight="1" x14ac:dyDescent="0.3">
      <c r="B28" s="30">
        <v>1</v>
      </c>
      <c r="C28" s="31" t="str">
        <f>B9&amp;" "&amp;D9</f>
        <v>Baseline No ANM</v>
      </c>
      <c r="D28" s="30" t="s">
        <v>78</v>
      </c>
      <c r="E28" s="31"/>
      <c r="F28" s="30"/>
      <c r="G28" s="65">
        <f>'Baseline (Do Nothing)'!C4</f>
        <v>0</v>
      </c>
      <c r="H28" s="65">
        <f>'Baseline (Do Nothing)'!C5</f>
        <v>0</v>
      </c>
      <c r="I28" s="65">
        <f>'Baseline (Do Nothing)'!C6</f>
        <v>0</v>
      </c>
      <c r="J28" s="65">
        <f>'Baseline (Do Nothing)'!C7</f>
        <v>0</v>
      </c>
      <c r="K28" s="66"/>
    </row>
    <row r="29" spans="2:15" ht="27.75" customHeight="1" x14ac:dyDescent="0.3">
      <c r="B29" s="30">
        <v>2</v>
      </c>
      <c r="C29" s="138" t="str">
        <f>B10&amp;" "&amp;D10</f>
        <v>Option 1 Continue to provide ANM services to Orkney</v>
      </c>
      <c r="D29" s="30" t="s">
        <v>29</v>
      </c>
      <c r="E29" s="31"/>
      <c r="F29" s="30"/>
      <c r="G29" s="65">
        <f>'Orkney ANM CBA'!$C$4</f>
        <v>1.3289550000334691</v>
      </c>
      <c r="H29" s="65">
        <f>'Orkney ANM CBA'!$C$5</f>
        <v>1.3243244319092538</v>
      </c>
      <c r="I29" s="65">
        <f>'Orkney ANM CBA'!$C$6</f>
        <v>1.3212513622418123</v>
      </c>
      <c r="J29" s="65">
        <f>'Orkney ANM CBA'!$C$7</f>
        <v>1.3181358905990155</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H12" sqref="H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8" t="s">
        <v>72</v>
      </c>
      <c r="C13" s="169"/>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0"/>
      <c r="C14" s="171"/>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2"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2"/>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2"/>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2"/>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2"/>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2"/>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2"/>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2"/>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2"/>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2"/>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F95" sqref="F9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3" t="s">
        <v>11</v>
      </c>
      <c r="B13" s="61" t="s">
        <v>194</v>
      </c>
      <c r="C13" s="60"/>
      <c r="D13" s="61" t="s">
        <v>38</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4"/>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4"/>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5"/>
      <c r="B18" s="123" t="s">
        <v>193</v>
      </c>
      <c r="C18" s="128"/>
      <c r="D18" s="124" t="s">
        <v>38</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6"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6"/>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78"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9"/>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9"/>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0"/>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1"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1"/>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1"/>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Normal="100" zoomScaleSheetLayoutView="75" workbookViewId="0">
      <pane xSplit="2" ySplit="12" topLeftCell="C78" activePane="bottomRight" state="frozen"/>
      <selection activeCell="B73" sqref="B73"/>
      <selection pane="topRight" activeCell="B73" sqref="B73"/>
      <selection pane="bottomLeft" activeCell="B73" sqref="B73"/>
      <selection pane="bottomRight" activeCell="I90" sqref="I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1.3289550000334691</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1.3243244319092538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1.3212513622418123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1.3181358905990155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3" t="s">
        <v>11</v>
      </c>
      <c r="B13" s="61" t="s">
        <v>193</v>
      </c>
      <c r="C13" s="60"/>
      <c r="D13" s="61" t="s">
        <v>38</v>
      </c>
      <c r="E13" s="62">
        <f>'Workings template'!C7/1000000</f>
        <v>-1.2E-2</v>
      </c>
      <c r="F13" s="62">
        <f>'Workings template'!D7/1000000</f>
        <v>-6.9839999999999998E-3</v>
      </c>
      <c r="G13" s="62">
        <f>'Workings template'!E7/1000000</f>
        <v>-3.5999999999999999E-3</v>
      </c>
      <c r="H13" s="62">
        <f>'Workings template'!F7/1000000</f>
        <v>-7.528E-3</v>
      </c>
      <c r="I13" s="62">
        <f>'Workings template'!G7/1000000</f>
        <v>-4.5529999999999998E-3</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4"/>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4"/>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5"/>
      <c r="B18" s="123" t="s">
        <v>193</v>
      </c>
      <c r="C18" s="128"/>
      <c r="D18" s="124" t="s">
        <v>38</v>
      </c>
      <c r="E18" s="59">
        <f>SUM(E13:E17)</f>
        <v>-1.2E-2</v>
      </c>
      <c r="F18" s="59">
        <f t="shared" ref="F18:AW18" si="0">SUM(F13:F17)</f>
        <v>-6.9839999999999998E-3</v>
      </c>
      <c r="G18" s="59">
        <f t="shared" si="0"/>
        <v>-3.5999999999999999E-3</v>
      </c>
      <c r="H18" s="59">
        <f t="shared" si="0"/>
        <v>-7.528E-3</v>
      </c>
      <c r="I18" s="59">
        <f t="shared" si="0"/>
        <v>-4.5529999999999998E-3</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6"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6"/>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-1.2E-2</v>
      </c>
      <c r="F26" s="59">
        <f t="shared" ref="F26:BD26" si="2">F18+F25</f>
        <v>-6.9839999999999998E-3</v>
      </c>
      <c r="G26" s="59">
        <f t="shared" si="2"/>
        <v>-3.5999999999999999E-3</v>
      </c>
      <c r="H26" s="59">
        <f t="shared" si="2"/>
        <v>-7.528E-3</v>
      </c>
      <c r="I26" s="59">
        <f t="shared" si="2"/>
        <v>-4.5529999999999998E-3</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-8.3999999999999995E-3</v>
      </c>
      <c r="F28" s="35">
        <f t="shared" ref="F28:AW28" si="3">F26*F27</f>
        <v>-4.8887999999999996E-3</v>
      </c>
      <c r="G28" s="35">
        <f t="shared" si="3"/>
        <v>-2.5199999999999997E-3</v>
      </c>
      <c r="H28" s="35">
        <f t="shared" si="3"/>
        <v>-5.2695999999999993E-3</v>
      </c>
      <c r="I28" s="35">
        <f t="shared" si="3"/>
        <v>-3.1870999999999996E-3</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-3.6000000000000008E-3</v>
      </c>
      <c r="F29" s="35">
        <f t="shared" ref="F29:AW29" si="4">F26-F28</f>
        <v>-2.0952000000000002E-3</v>
      </c>
      <c r="G29" s="35">
        <f t="shared" si="4"/>
        <v>-1.0800000000000002E-3</v>
      </c>
      <c r="H29" s="35">
        <f t="shared" si="4"/>
        <v>-2.2584000000000007E-3</v>
      </c>
      <c r="I29" s="35">
        <f t="shared" si="4"/>
        <v>-1.3659000000000002E-3</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-1.8666666666666666E-4</v>
      </c>
      <c r="G30" s="35">
        <f>$E$28/'Fixed data'!$C$7</f>
        <v>-1.8666666666666666E-4</v>
      </c>
      <c r="H30" s="35">
        <f>$E$28/'Fixed data'!$C$7</f>
        <v>-1.8666666666666666E-4</v>
      </c>
      <c r="I30" s="35">
        <f>$E$28/'Fixed data'!$C$7</f>
        <v>-1.8666666666666666E-4</v>
      </c>
      <c r="J30" s="35">
        <f>$E$28/'Fixed data'!$C$7</f>
        <v>-1.8666666666666666E-4</v>
      </c>
      <c r="K30" s="35">
        <f>$E$28/'Fixed data'!$C$7</f>
        <v>-1.8666666666666666E-4</v>
      </c>
      <c r="L30" s="35">
        <f>$E$28/'Fixed data'!$C$7</f>
        <v>-1.8666666666666666E-4</v>
      </c>
      <c r="M30" s="35">
        <f>$E$28/'Fixed data'!$C$7</f>
        <v>-1.8666666666666666E-4</v>
      </c>
      <c r="N30" s="35">
        <f>$E$28/'Fixed data'!$C$7</f>
        <v>-1.8666666666666666E-4</v>
      </c>
      <c r="O30" s="35">
        <f>$E$28/'Fixed data'!$C$7</f>
        <v>-1.8666666666666666E-4</v>
      </c>
      <c r="P30" s="35">
        <f>$E$28/'Fixed data'!$C$7</f>
        <v>-1.8666666666666666E-4</v>
      </c>
      <c r="Q30" s="35">
        <f>$E$28/'Fixed data'!$C$7</f>
        <v>-1.8666666666666666E-4</v>
      </c>
      <c r="R30" s="35">
        <f>$E$28/'Fixed data'!$C$7</f>
        <v>-1.8666666666666666E-4</v>
      </c>
      <c r="S30" s="35">
        <f>$E$28/'Fixed data'!$C$7</f>
        <v>-1.8666666666666666E-4</v>
      </c>
      <c r="T30" s="35">
        <f>$E$28/'Fixed data'!$C$7</f>
        <v>-1.8666666666666666E-4</v>
      </c>
      <c r="U30" s="35">
        <f>$E$28/'Fixed data'!$C$7</f>
        <v>-1.8666666666666666E-4</v>
      </c>
      <c r="V30" s="35">
        <f>$E$28/'Fixed data'!$C$7</f>
        <v>-1.8666666666666666E-4</v>
      </c>
      <c r="W30" s="35">
        <f>$E$28/'Fixed data'!$C$7</f>
        <v>-1.8666666666666666E-4</v>
      </c>
      <c r="X30" s="35">
        <f>$E$28/'Fixed data'!$C$7</f>
        <v>-1.8666666666666666E-4</v>
      </c>
      <c r="Y30" s="35">
        <f>$E$28/'Fixed data'!$C$7</f>
        <v>-1.8666666666666666E-4</v>
      </c>
      <c r="Z30" s="35">
        <f>$E$28/'Fixed data'!$C$7</f>
        <v>-1.8666666666666666E-4</v>
      </c>
      <c r="AA30" s="35">
        <f>$E$28/'Fixed data'!$C$7</f>
        <v>-1.8666666666666666E-4</v>
      </c>
      <c r="AB30" s="35">
        <f>$E$28/'Fixed data'!$C$7</f>
        <v>-1.8666666666666666E-4</v>
      </c>
      <c r="AC30" s="35">
        <f>$E$28/'Fixed data'!$C$7</f>
        <v>-1.8666666666666666E-4</v>
      </c>
      <c r="AD30" s="35">
        <f>$E$28/'Fixed data'!$C$7</f>
        <v>-1.8666666666666666E-4</v>
      </c>
      <c r="AE30" s="35">
        <f>$E$28/'Fixed data'!$C$7</f>
        <v>-1.8666666666666666E-4</v>
      </c>
      <c r="AF30" s="35">
        <f>$E$28/'Fixed data'!$C$7</f>
        <v>-1.8666666666666666E-4</v>
      </c>
      <c r="AG30" s="35">
        <f>$E$28/'Fixed data'!$C$7</f>
        <v>-1.8666666666666666E-4</v>
      </c>
      <c r="AH30" s="35">
        <f>$E$28/'Fixed data'!$C$7</f>
        <v>-1.8666666666666666E-4</v>
      </c>
      <c r="AI30" s="35">
        <f>$E$28/'Fixed data'!$C$7</f>
        <v>-1.8666666666666666E-4</v>
      </c>
      <c r="AJ30" s="35">
        <f>$E$28/'Fixed data'!$C$7</f>
        <v>-1.8666666666666666E-4</v>
      </c>
      <c r="AK30" s="35">
        <f>$E$28/'Fixed data'!$C$7</f>
        <v>-1.8666666666666666E-4</v>
      </c>
      <c r="AL30" s="35">
        <f>$E$28/'Fixed data'!$C$7</f>
        <v>-1.8666666666666666E-4</v>
      </c>
      <c r="AM30" s="35">
        <f>$E$28/'Fixed data'!$C$7</f>
        <v>-1.8666666666666666E-4</v>
      </c>
      <c r="AN30" s="35">
        <f>$E$28/'Fixed data'!$C$7</f>
        <v>-1.8666666666666666E-4</v>
      </c>
      <c r="AO30" s="35">
        <f>$E$28/'Fixed data'!$C$7</f>
        <v>-1.8666666666666666E-4</v>
      </c>
      <c r="AP30" s="35">
        <f>$E$28/'Fixed data'!$C$7</f>
        <v>-1.8666666666666666E-4</v>
      </c>
      <c r="AQ30" s="35">
        <f>$E$28/'Fixed data'!$C$7</f>
        <v>-1.8666666666666666E-4</v>
      </c>
      <c r="AR30" s="35">
        <f>$E$28/'Fixed data'!$C$7</f>
        <v>-1.8666666666666666E-4</v>
      </c>
      <c r="AS30" s="35">
        <f>$E$28/'Fixed data'!$C$7</f>
        <v>-1.8666666666666666E-4</v>
      </c>
      <c r="AT30" s="35">
        <f>$E$28/'Fixed data'!$C$7</f>
        <v>-1.8666666666666666E-4</v>
      </c>
      <c r="AU30" s="35">
        <f>$E$28/'Fixed data'!$C$7</f>
        <v>-1.8666666666666666E-4</v>
      </c>
      <c r="AV30" s="35">
        <f>$E$28/'Fixed data'!$C$7</f>
        <v>-1.8666666666666666E-4</v>
      </c>
      <c r="AW30" s="35">
        <f>$E$28/'Fixed data'!$C$7</f>
        <v>-1.8666666666666666E-4</v>
      </c>
      <c r="AX30" s="35">
        <f>$E$28/'Fixed data'!$C$7</f>
        <v>-1.8666666666666666E-4</v>
      </c>
      <c r="AY30" s="35"/>
      <c r="AZ30" s="35"/>
      <c r="BA30" s="35"/>
      <c r="BB30" s="35"/>
      <c r="BC30" s="35"/>
      <c r="BD30" s="35"/>
    </row>
    <row r="31" spans="1:56" ht="16.5" hidden="1" customHeight="1" outlineLevel="1" x14ac:dyDescent="0.35">
      <c r="A31" s="114"/>
      <c r="B31" s="9" t="s">
        <v>2</v>
      </c>
      <c r="C31" s="11" t="s">
        <v>51</v>
      </c>
      <c r="D31" s="9" t="s">
        <v>38</v>
      </c>
      <c r="F31" s="35"/>
      <c r="G31" s="35">
        <f>$F$28/'Fixed data'!$C$7</f>
        <v>-1.0863999999999999E-4</v>
      </c>
      <c r="H31" s="35">
        <f>$F$28/'Fixed data'!$C$7</f>
        <v>-1.0863999999999999E-4</v>
      </c>
      <c r="I31" s="35">
        <f>$F$28/'Fixed data'!$C$7</f>
        <v>-1.0863999999999999E-4</v>
      </c>
      <c r="J31" s="35">
        <f>$F$28/'Fixed data'!$C$7</f>
        <v>-1.0863999999999999E-4</v>
      </c>
      <c r="K31" s="35">
        <f>$F$28/'Fixed data'!$C$7</f>
        <v>-1.0863999999999999E-4</v>
      </c>
      <c r="L31" s="35">
        <f>$F$28/'Fixed data'!$C$7</f>
        <v>-1.0863999999999999E-4</v>
      </c>
      <c r="M31" s="35">
        <f>$F$28/'Fixed data'!$C$7</f>
        <v>-1.0863999999999999E-4</v>
      </c>
      <c r="N31" s="35">
        <f>$F$28/'Fixed data'!$C$7</f>
        <v>-1.0863999999999999E-4</v>
      </c>
      <c r="O31" s="35">
        <f>$F$28/'Fixed data'!$C$7</f>
        <v>-1.0863999999999999E-4</v>
      </c>
      <c r="P31" s="35">
        <f>$F$28/'Fixed data'!$C$7</f>
        <v>-1.0863999999999999E-4</v>
      </c>
      <c r="Q31" s="35">
        <f>$F$28/'Fixed data'!$C$7</f>
        <v>-1.0863999999999999E-4</v>
      </c>
      <c r="R31" s="35">
        <f>$F$28/'Fixed data'!$C$7</f>
        <v>-1.0863999999999999E-4</v>
      </c>
      <c r="S31" s="35">
        <f>$F$28/'Fixed data'!$C$7</f>
        <v>-1.0863999999999999E-4</v>
      </c>
      <c r="T31" s="35">
        <f>$F$28/'Fixed data'!$C$7</f>
        <v>-1.0863999999999999E-4</v>
      </c>
      <c r="U31" s="35">
        <f>$F$28/'Fixed data'!$C$7</f>
        <v>-1.0863999999999999E-4</v>
      </c>
      <c r="V31" s="35">
        <f>$F$28/'Fixed data'!$C$7</f>
        <v>-1.0863999999999999E-4</v>
      </c>
      <c r="W31" s="35">
        <f>$F$28/'Fixed data'!$C$7</f>
        <v>-1.0863999999999999E-4</v>
      </c>
      <c r="X31" s="35">
        <f>$F$28/'Fixed data'!$C$7</f>
        <v>-1.0863999999999999E-4</v>
      </c>
      <c r="Y31" s="35">
        <f>$F$28/'Fixed data'!$C$7</f>
        <v>-1.0863999999999999E-4</v>
      </c>
      <c r="Z31" s="35">
        <f>$F$28/'Fixed data'!$C$7</f>
        <v>-1.0863999999999999E-4</v>
      </c>
      <c r="AA31" s="35">
        <f>$F$28/'Fixed data'!$C$7</f>
        <v>-1.0863999999999999E-4</v>
      </c>
      <c r="AB31" s="35">
        <f>$F$28/'Fixed data'!$C$7</f>
        <v>-1.0863999999999999E-4</v>
      </c>
      <c r="AC31" s="35">
        <f>$F$28/'Fixed data'!$C$7</f>
        <v>-1.0863999999999999E-4</v>
      </c>
      <c r="AD31" s="35">
        <f>$F$28/'Fixed data'!$C$7</f>
        <v>-1.0863999999999999E-4</v>
      </c>
      <c r="AE31" s="35">
        <f>$F$28/'Fixed data'!$C$7</f>
        <v>-1.0863999999999999E-4</v>
      </c>
      <c r="AF31" s="35">
        <f>$F$28/'Fixed data'!$C$7</f>
        <v>-1.0863999999999999E-4</v>
      </c>
      <c r="AG31" s="35">
        <f>$F$28/'Fixed data'!$C$7</f>
        <v>-1.0863999999999999E-4</v>
      </c>
      <c r="AH31" s="35">
        <f>$F$28/'Fixed data'!$C$7</f>
        <v>-1.0863999999999999E-4</v>
      </c>
      <c r="AI31" s="35">
        <f>$F$28/'Fixed data'!$C$7</f>
        <v>-1.0863999999999999E-4</v>
      </c>
      <c r="AJ31" s="35">
        <f>$F$28/'Fixed data'!$C$7</f>
        <v>-1.0863999999999999E-4</v>
      </c>
      <c r="AK31" s="35">
        <f>$F$28/'Fixed data'!$C$7</f>
        <v>-1.0863999999999999E-4</v>
      </c>
      <c r="AL31" s="35">
        <f>$F$28/'Fixed data'!$C$7</f>
        <v>-1.0863999999999999E-4</v>
      </c>
      <c r="AM31" s="35">
        <f>$F$28/'Fixed data'!$C$7</f>
        <v>-1.0863999999999999E-4</v>
      </c>
      <c r="AN31" s="35">
        <f>$F$28/'Fixed data'!$C$7</f>
        <v>-1.0863999999999999E-4</v>
      </c>
      <c r="AO31" s="35">
        <f>$F$28/'Fixed data'!$C$7</f>
        <v>-1.0863999999999999E-4</v>
      </c>
      <c r="AP31" s="35">
        <f>$F$28/'Fixed data'!$C$7</f>
        <v>-1.0863999999999999E-4</v>
      </c>
      <c r="AQ31" s="35">
        <f>$F$28/'Fixed data'!$C$7</f>
        <v>-1.0863999999999999E-4</v>
      </c>
      <c r="AR31" s="35">
        <f>$F$28/'Fixed data'!$C$7</f>
        <v>-1.0863999999999999E-4</v>
      </c>
      <c r="AS31" s="35">
        <f>$F$28/'Fixed data'!$C$7</f>
        <v>-1.0863999999999999E-4</v>
      </c>
      <c r="AT31" s="35">
        <f>$F$28/'Fixed data'!$C$7</f>
        <v>-1.0863999999999999E-4</v>
      </c>
      <c r="AU31" s="35">
        <f>$F$28/'Fixed data'!$C$7</f>
        <v>-1.0863999999999999E-4</v>
      </c>
      <c r="AV31" s="35">
        <f>$F$28/'Fixed data'!$C$7</f>
        <v>-1.0863999999999999E-4</v>
      </c>
      <c r="AW31" s="35">
        <f>$F$28/'Fixed data'!$C$7</f>
        <v>-1.0863999999999999E-4</v>
      </c>
      <c r="AX31" s="35">
        <f>$F$28/'Fixed data'!$C$7</f>
        <v>-1.0863999999999999E-4</v>
      </c>
      <c r="AY31" s="35">
        <f>$F$28/'Fixed data'!$C$7</f>
        <v>-1.0863999999999999E-4</v>
      </c>
      <c r="AZ31" s="35"/>
      <c r="BA31" s="35"/>
      <c r="BB31" s="35"/>
      <c r="BC31" s="35"/>
      <c r="BD31" s="35"/>
    </row>
    <row r="32" spans="1:56" ht="16.5" hidden="1" customHeight="1" outlineLevel="1" x14ac:dyDescent="0.35">
      <c r="A32" s="114"/>
      <c r="B32" s="9" t="s">
        <v>3</v>
      </c>
      <c r="C32" s="11" t="s">
        <v>52</v>
      </c>
      <c r="D32" s="9" t="s">
        <v>38</v>
      </c>
      <c r="F32" s="35"/>
      <c r="G32" s="35"/>
      <c r="H32" s="35">
        <f>$G$28/'Fixed data'!$C$7</f>
        <v>-5.5999999999999992E-5</v>
      </c>
      <c r="I32" s="35">
        <f>$G$28/'Fixed data'!$C$7</f>
        <v>-5.5999999999999992E-5</v>
      </c>
      <c r="J32" s="35">
        <f>$G$28/'Fixed data'!$C$7</f>
        <v>-5.5999999999999992E-5</v>
      </c>
      <c r="K32" s="35">
        <f>$G$28/'Fixed data'!$C$7</f>
        <v>-5.5999999999999992E-5</v>
      </c>
      <c r="L32" s="35">
        <f>$G$28/'Fixed data'!$C$7</f>
        <v>-5.5999999999999992E-5</v>
      </c>
      <c r="M32" s="35">
        <f>$G$28/'Fixed data'!$C$7</f>
        <v>-5.5999999999999992E-5</v>
      </c>
      <c r="N32" s="35">
        <f>$G$28/'Fixed data'!$C$7</f>
        <v>-5.5999999999999992E-5</v>
      </c>
      <c r="O32" s="35">
        <f>$G$28/'Fixed data'!$C$7</f>
        <v>-5.5999999999999992E-5</v>
      </c>
      <c r="P32" s="35">
        <f>$G$28/'Fixed data'!$C$7</f>
        <v>-5.5999999999999992E-5</v>
      </c>
      <c r="Q32" s="35">
        <f>$G$28/'Fixed data'!$C$7</f>
        <v>-5.5999999999999992E-5</v>
      </c>
      <c r="R32" s="35">
        <f>$G$28/'Fixed data'!$C$7</f>
        <v>-5.5999999999999992E-5</v>
      </c>
      <c r="S32" s="35">
        <f>$G$28/'Fixed data'!$C$7</f>
        <v>-5.5999999999999992E-5</v>
      </c>
      <c r="T32" s="35">
        <f>$G$28/'Fixed data'!$C$7</f>
        <v>-5.5999999999999992E-5</v>
      </c>
      <c r="U32" s="35">
        <f>$G$28/'Fixed data'!$C$7</f>
        <v>-5.5999999999999992E-5</v>
      </c>
      <c r="V32" s="35">
        <f>$G$28/'Fixed data'!$C$7</f>
        <v>-5.5999999999999992E-5</v>
      </c>
      <c r="W32" s="35">
        <f>$G$28/'Fixed data'!$C$7</f>
        <v>-5.5999999999999992E-5</v>
      </c>
      <c r="X32" s="35">
        <f>$G$28/'Fixed data'!$C$7</f>
        <v>-5.5999999999999992E-5</v>
      </c>
      <c r="Y32" s="35">
        <f>$G$28/'Fixed data'!$C$7</f>
        <v>-5.5999999999999992E-5</v>
      </c>
      <c r="Z32" s="35">
        <f>$G$28/'Fixed data'!$C$7</f>
        <v>-5.5999999999999992E-5</v>
      </c>
      <c r="AA32" s="35">
        <f>$G$28/'Fixed data'!$C$7</f>
        <v>-5.5999999999999992E-5</v>
      </c>
      <c r="AB32" s="35">
        <f>$G$28/'Fixed data'!$C$7</f>
        <v>-5.5999999999999992E-5</v>
      </c>
      <c r="AC32" s="35">
        <f>$G$28/'Fixed data'!$C$7</f>
        <v>-5.5999999999999992E-5</v>
      </c>
      <c r="AD32" s="35">
        <f>$G$28/'Fixed data'!$C$7</f>
        <v>-5.5999999999999992E-5</v>
      </c>
      <c r="AE32" s="35">
        <f>$G$28/'Fixed data'!$C$7</f>
        <v>-5.5999999999999992E-5</v>
      </c>
      <c r="AF32" s="35">
        <f>$G$28/'Fixed data'!$C$7</f>
        <v>-5.5999999999999992E-5</v>
      </c>
      <c r="AG32" s="35">
        <f>$G$28/'Fixed data'!$C$7</f>
        <v>-5.5999999999999992E-5</v>
      </c>
      <c r="AH32" s="35">
        <f>$G$28/'Fixed data'!$C$7</f>
        <v>-5.5999999999999992E-5</v>
      </c>
      <c r="AI32" s="35">
        <f>$G$28/'Fixed data'!$C$7</f>
        <v>-5.5999999999999992E-5</v>
      </c>
      <c r="AJ32" s="35">
        <f>$G$28/'Fixed data'!$C$7</f>
        <v>-5.5999999999999992E-5</v>
      </c>
      <c r="AK32" s="35">
        <f>$G$28/'Fixed data'!$C$7</f>
        <v>-5.5999999999999992E-5</v>
      </c>
      <c r="AL32" s="35">
        <f>$G$28/'Fixed data'!$C$7</f>
        <v>-5.5999999999999992E-5</v>
      </c>
      <c r="AM32" s="35">
        <f>$G$28/'Fixed data'!$C$7</f>
        <v>-5.5999999999999992E-5</v>
      </c>
      <c r="AN32" s="35">
        <f>$G$28/'Fixed data'!$C$7</f>
        <v>-5.5999999999999992E-5</v>
      </c>
      <c r="AO32" s="35">
        <f>$G$28/'Fixed data'!$C$7</f>
        <v>-5.5999999999999992E-5</v>
      </c>
      <c r="AP32" s="35">
        <f>$G$28/'Fixed data'!$C$7</f>
        <v>-5.5999999999999992E-5</v>
      </c>
      <c r="AQ32" s="35">
        <f>$G$28/'Fixed data'!$C$7</f>
        <v>-5.5999999999999992E-5</v>
      </c>
      <c r="AR32" s="35">
        <f>$G$28/'Fixed data'!$C$7</f>
        <v>-5.5999999999999992E-5</v>
      </c>
      <c r="AS32" s="35">
        <f>$G$28/'Fixed data'!$C$7</f>
        <v>-5.5999999999999992E-5</v>
      </c>
      <c r="AT32" s="35">
        <f>$G$28/'Fixed data'!$C$7</f>
        <v>-5.5999999999999992E-5</v>
      </c>
      <c r="AU32" s="35">
        <f>$G$28/'Fixed data'!$C$7</f>
        <v>-5.5999999999999992E-5</v>
      </c>
      <c r="AV32" s="35">
        <f>$G$28/'Fixed data'!$C$7</f>
        <v>-5.5999999999999992E-5</v>
      </c>
      <c r="AW32" s="35">
        <f>$G$28/'Fixed data'!$C$7</f>
        <v>-5.5999999999999992E-5</v>
      </c>
      <c r="AX32" s="35">
        <f>$G$28/'Fixed data'!$C$7</f>
        <v>-5.5999999999999992E-5</v>
      </c>
      <c r="AY32" s="35">
        <f>$G$28/'Fixed data'!$C$7</f>
        <v>-5.5999999999999992E-5</v>
      </c>
      <c r="AZ32" s="35">
        <f>$G$28/'Fixed data'!$C$7</f>
        <v>-5.5999999999999992E-5</v>
      </c>
      <c r="BA32" s="35"/>
      <c r="BB32" s="35"/>
      <c r="BC32" s="35"/>
      <c r="BD32" s="35"/>
    </row>
    <row r="33" spans="1:57" ht="16.5" hidden="1" customHeight="1" outlineLevel="1" x14ac:dyDescent="0.35">
      <c r="A33" s="114"/>
      <c r="B33" s="9" t="s">
        <v>4</v>
      </c>
      <c r="C33" s="11" t="s">
        <v>53</v>
      </c>
      <c r="D33" s="9" t="s">
        <v>38</v>
      </c>
      <c r="F33" s="35"/>
      <c r="G33" s="35"/>
      <c r="H33" s="35"/>
      <c r="I33" s="35">
        <f>$H$28/'Fixed data'!$C$7</f>
        <v>-1.1710222222222221E-4</v>
      </c>
      <c r="J33" s="35">
        <f>$H$28/'Fixed data'!$C$7</f>
        <v>-1.1710222222222221E-4</v>
      </c>
      <c r="K33" s="35">
        <f>$H$28/'Fixed data'!$C$7</f>
        <v>-1.1710222222222221E-4</v>
      </c>
      <c r="L33" s="35">
        <f>$H$28/'Fixed data'!$C$7</f>
        <v>-1.1710222222222221E-4</v>
      </c>
      <c r="M33" s="35">
        <f>$H$28/'Fixed data'!$C$7</f>
        <v>-1.1710222222222221E-4</v>
      </c>
      <c r="N33" s="35">
        <f>$H$28/'Fixed data'!$C$7</f>
        <v>-1.1710222222222221E-4</v>
      </c>
      <c r="O33" s="35">
        <f>$H$28/'Fixed data'!$C$7</f>
        <v>-1.1710222222222221E-4</v>
      </c>
      <c r="P33" s="35">
        <f>$H$28/'Fixed data'!$C$7</f>
        <v>-1.1710222222222221E-4</v>
      </c>
      <c r="Q33" s="35">
        <f>$H$28/'Fixed data'!$C$7</f>
        <v>-1.1710222222222221E-4</v>
      </c>
      <c r="R33" s="35">
        <f>$H$28/'Fixed data'!$C$7</f>
        <v>-1.1710222222222221E-4</v>
      </c>
      <c r="S33" s="35">
        <f>$H$28/'Fixed data'!$C$7</f>
        <v>-1.1710222222222221E-4</v>
      </c>
      <c r="T33" s="35">
        <f>$H$28/'Fixed data'!$C$7</f>
        <v>-1.1710222222222221E-4</v>
      </c>
      <c r="U33" s="35">
        <f>$H$28/'Fixed data'!$C$7</f>
        <v>-1.1710222222222221E-4</v>
      </c>
      <c r="V33" s="35">
        <f>$H$28/'Fixed data'!$C$7</f>
        <v>-1.1710222222222221E-4</v>
      </c>
      <c r="W33" s="35">
        <f>$H$28/'Fixed data'!$C$7</f>
        <v>-1.1710222222222221E-4</v>
      </c>
      <c r="X33" s="35">
        <f>$H$28/'Fixed data'!$C$7</f>
        <v>-1.1710222222222221E-4</v>
      </c>
      <c r="Y33" s="35">
        <f>$H$28/'Fixed data'!$C$7</f>
        <v>-1.1710222222222221E-4</v>
      </c>
      <c r="Z33" s="35">
        <f>$H$28/'Fixed data'!$C$7</f>
        <v>-1.1710222222222221E-4</v>
      </c>
      <c r="AA33" s="35">
        <f>$H$28/'Fixed data'!$C$7</f>
        <v>-1.1710222222222221E-4</v>
      </c>
      <c r="AB33" s="35">
        <f>$H$28/'Fixed data'!$C$7</f>
        <v>-1.1710222222222221E-4</v>
      </c>
      <c r="AC33" s="35">
        <f>$H$28/'Fixed data'!$C$7</f>
        <v>-1.1710222222222221E-4</v>
      </c>
      <c r="AD33" s="35">
        <f>$H$28/'Fixed data'!$C$7</f>
        <v>-1.1710222222222221E-4</v>
      </c>
      <c r="AE33" s="35">
        <f>$H$28/'Fixed data'!$C$7</f>
        <v>-1.1710222222222221E-4</v>
      </c>
      <c r="AF33" s="35">
        <f>$H$28/'Fixed data'!$C$7</f>
        <v>-1.1710222222222221E-4</v>
      </c>
      <c r="AG33" s="35">
        <f>$H$28/'Fixed data'!$C$7</f>
        <v>-1.1710222222222221E-4</v>
      </c>
      <c r="AH33" s="35">
        <f>$H$28/'Fixed data'!$C$7</f>
        <v>-1.1710222222222221E-4</v>
      </c>
      <c r="AI33" s="35">
        <f>$H$28/'Fixed data'!$C$7</f>
        <v>-1.1710222222222221E-4</v>
      </c>
      <c r="AJ33" s="35">
        <f>$H$28/'Fixed data'!$C$7</f>
        <v>-1.1710222222222221E-4</v>
      </c>
      <c r="AK33" s="35">
        <f>$H$28/'Fixed data'!$C$7</f>
        <v>-1.1710222222222221E-4</v>
      </c>
      <c r="AL33" s="35">
        <f>$H$28/'Fixed data'!$C$7</f>
        <v>-1.1710222222222221E-4</v>
      </c>
      <c r="AM33" s="35">
        <f>$H$28/'Fixed data'!$C$7</f>
        <v>-1.1710222222222221E-4</v>
      </c>
      <c r="AN33" s="35">
        <f>$H$28/'Fixed data'!$C$7</f>
        <v>-1.1710222222222221E-4</v>
      </c>
      <c r="AO33" s="35">
        <f>$H$28/'Fixed data'!$C$7</f>
        <v>-1.1710222222222221E-4</v>
      </c>
      <c r="AP33" s="35">
        <f>$H$28/'Fixed data'!$C$7</f>
        <v>-1.1710222222222221E-4</v>
      </c>
      <c r="AQ33" s="35">
        <f>$H$28/'Fixed data'!$C$7</f>
        <v>-1.1710222222222221E-4</v>
      </c>
      <c r="AR33" s="35">
        <f>$H$28/'Fixed data'!$C$7</f>
        <v>-1.1710222222222221E-4</v>
      </c>
      <c r="AS33" s="35">
        <f>$H$28/'Fixed data'!$C$7</f>
        <v>-1.1710222222222221E-4</v>
      </c>
      <c r="AT33" s="35">
        <f>$H$28/'Fixed data'!$C$7</f>
        <v>-1.1710222222222221E-4</v>
      </c>
      <c r="AU33" s="35">
        <f>$H$28/'Fixed data'!$C$7</f>
        <v>-1.1710222222222221E-4</v>
      </c>
      <c r="AV33" s="35">
        <f>$H$28/'Fixed data'!$C$7</f>
        <v>-1.1710222222222221E-4</v>
      </c>
      <c r="AW33" s="35">
        <f>$H$28/'Fixed data'!$C$7</f>
        <v>-1.1710222222222221E-4</v>
      </c>
      <c r="AX33" s="35">
        <f>$H$28/'Fixed data'!$C$7</f>
        <v>-1.1710222222222221E-4</v>
      </c>
      <c r="AY33" s="35">
        <f>$H$28/'Fixed data'!$C$7</f>
        <v>-1.1710222222222221E-4</v>
      </c>
      <c r="AZ33" s="35">
        <f>$H$28/'Fixed data'!$C$7</f>
        <v>-1.1710222222222221E-4</v>
      </c>
      <c r="BA33" s="35">
        <f>$H$28/'Fixed data'!$C$7</f>
        <v>-1.1710222222222221E-4</v>
      </c>
      <c r="BB33" s="35"/>
      <c r="BC33" s="35"/>
      <c r="BD33" s="35"/>
    </row>
    <row r="34" spans="1:57" ht="16.5" hidden="1" customHeight="1" outlineLevel="1" x14ac:dyDescent="0.35">
      <c r="A34" s="114"/>
      <c r="B34" s="9" t="s">
        <v>5</v>
      </c>
      <c r="C34" s="11" t="s">
        <v>54</v>
      </c>
      <c r="D34" s="9" t="s">
        <v>38</v>
      </c>
      <c r="F34" s="35"/>
      <c r="G34" s="35"/>
      <c r="H34" s="35"/>
      <c r="I34" s="35"/>
      <c r="J34" s="35">
        <f>$I$28/'Fixed data'!$C$7</f>
        <v>-7.0824444444444435E-5</v>
      </c>
      <c r="K34" s="35">
        <f>$I$28/'Fixed data'!$C$7</f>
        <v>-7.0824444444444435E-5</v>
      </c>
      <c r="L34" s="35">
        <f>$I$28/'Fixed data'!$C$7</f>
        <v>-7.0824444444444435E-5</v>
      </c>
      <c r="M34" s="35">
        <f>$I$28/'Fixed data'!$C$7</f>
        <v>-7.0824444444444435E-5</v>
      </c>
      <c r="N34" s="35">
        <f>$I$28/'Fixed data'!$C$7</f>
        <v>-7.0824444444444435E-5</v>
      </c>
      <c r="O34" s="35">
        <f>$I$28/'Fixed data'!$C$7</f>
        <v>-7.0824444444444435E-5</v>
      </c>
      <c r="P34" s="35">
        <f>$I$28/'Fixed data'!$C$7</f>
        <v>-7.0824444444444435E-5</v>
      </c>
      <c r="Q34" s="35">
        <f>$I$28/'Fixed data'!$C$7</f>
        <v>-7.0824444444444435E-5</v>
      </c>
      <c r="R34" s="35">
        <f>$I$28/'Fixed data'!$C$7</f>
        <v>-7.0824444444444435E-5</v>
      </c>
      <c r="S34" s="35">
        <f>$I$28/'Fixed data'!$C$7</f>
        <v>-7.0824444444444435E-5</v>
      </c>
      <c r="T34" s="35">
        <f>$I$28/'Fixed data'!$C$7</f>
        <v>-7.0824444444444435E-5</v>
      </c>
      <c r="U34" s="35">
        <f>$I$28/'Fixed data'!$C$7</f>
        <v>-7.0824444444444435E-5</v>
      </c>
      <c r="V34" s="35">
        <f>$I$28/'Fixed data'!$C$7</f>
        <v>-7.0824444444444435E-5</v>
      </c>
      <c r="W34" s="35">
        <f>$I$28/'Fixed data'!$C$7</f>
        <v>-7.0824444444444435E-5</v>
      </c>
      <c r="X34" s="35">
        <f>$I$28/'Fixed data'!$C$7</f>
        <v>-7.0824444444444435E-5</v>
      </c>
      <c r="Y34" s="35">
        <f>$I$28/'Fixed data'!$C$7</f>
        <v>-7.0824444444444435E-5</v>
      </c>
      <c r="Z34" s="35">
        <f>$I$28/'Fixed data'!$C$7</f>
        <v>-7.0824444444444435E-5</v>
      </c>
      <c r="AA34" s="35">
        <f>$I$28/'Fixed data'!$C$7</f>
        <v>-7.0824444444444435E-5</v>
      </c>
      <c r="AB34" s="35">
        <f>$I$28/'Fixed data'!$C$7</f>
        <v>-7.0824444444444435E-5</v>
      </c>
      <c r="AC34" s="35">
        <f>$I$28/'Fixed data'!$C$7</f>
        <v>-7.0824444444444435E-5</v>
      </c>
      <c r="AD34" s="35">
        <f>$I$28/'Fixed data'!$C$7</f>
        <v>-7.0824444444444435E-5</v>
      </c>
      <c r="AE34" s="35">
        <f>$I$28/'Fixed data'!$C$7</f>
        <v>-7.0824444444444435E-5</v>
      </c>
      <c r="AF34" s="35">
        <f>$I$28/'Fixed data'!$C$7</f>
        <v>-7.0824444444444435E-5</v>
      </c>
      <c r="AG34" s="35">
        <f>$I$28/'Fixed data'!$C$7</f>
        <v>-7.0824444444444435E-5</v>
      </c>
      <c r="AH34" s="35">
        <f>$I$28/'Fixed data'!$C$7</f>
        <v>-7.0824444444444435E-5</v>
      </c>
      <c r="AI34" s="35">
        <f>$I$28/'Fixed data'!$C$7</f>
        <v>-7.0824444444444435E-5</v>
      </c>
      <c r="AJ34" s="35">
        <f>$I$28/'Fixed data'!$C$7</f>
        <v>-7.0824444444444435E-5</v>
      </c>
      <c r="AK34" s="35">
        <f>$I$28/'Fixed data'!$C$7</f>
        <v>-7.0824444444444435E-5</v>
      </c>
      <c r="AL34" s="35">
        <f>$I$28/'Fixed data'!$C$7</f>
        <v>-7.0824444444444435E-5</v>
      </c>
      <c r="AM34" s="35">
        <f>$I$28/'Fixed data'!$C$7</f>
        <v>-7.0824444444444435E-5</v>
      </c>
      <c r="AN34" s="35">
        <f>$I$28/'Fixed data'!$C$7</f>
        <v>-7.0824444444444435E-5</v>
      </c>
      <c r="AO34" s="35">
        <f>$I$28/'Fixed data'!$C$7</f>
        <v>-7.0824444444444435E-5</v>
      </c>
      <c r="AP34" s="35">
        <f>$I$28/'Fixed data'!$C$7</f>
        <v>-7.0824444444444435E-5</v>
      </c>
      <c r="AQ34" s="35">
        <f>$I$28/'Fixed data'!$C$7</f>
        <v>-7.0824444444444435E-5</v>
      </c>
      <c r="AR34" s="35">
        <f>$I$28/'Fixed data'!$C$7</f>
        <v>-7.0824444444444435E-5</v>
      </c>
      <c r="AS34" s="35">
        <f>$I$28/'Fixed data'!$C$7</f>
        <v>-7.0824444444444435E-5</v>
      </c>
      <c r="AT34" s="35">
        <f>$I$28/'Fixed data'!$C$7</f>
        <v>-7.0824444444444435E-5</v>
      </c>
      <c r="AU34" s="35">
        <f>$I$28/'Fixed data'!$C$7</f>
        <v>-7.0824444444444435E-5</v>
      </c>
      <c r="AV34" s="35">
        <f>$I$28/'Fixed data'!$C$7</f>
        <v>-7.0824444444444435E-5</v>
      </c>
      <c r="AW34" s="35">
        <f>$I$28/'Fixed data'!$C$7</f>
        <v>-7.0824444444444435E-5</v>
      </c>
      <c r="AX34" s="35">
        <f>$I$28/'Fixed data'!$C$7</f>
        <v>-7.0824444444444435E-5</v>
      </c>
      <c r="AY34" s="35">
        <f>$I$28/'Fixed data'!$C$7</f>
        <v>-7.0824444444444435E-5</v>
      </c>
      <c r="AZ34" s="35">
        <f>$I$28/'Fixed data'!$C$7</f>
        <v>-7.0824444444444435E-5</v>
      </c>
      <c r="BA34" s="35">
        <f>$I$28/'Fixed data'!$C$7</f>
        <v>-7.0824444444444435E-5</v>
      </c>
      <c r="BB34" s="35">
        <f>$I$28/'Fixed data'!$C$7</f>
        <v>-7.0824444444444435E-5</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-1.8666666666666666E-4</v>
      </c>
      <c r="G60" s="35">
        <f t="shared" si="5"/>
        <v>-2.9530666666666665E-4</v>
      </c>
      <c r="H60" s="35">
        <f t="shared" si="5"/>
        <v>-3.5130666666666666E-4</v>
      </c>
      <c r="I60" s="35">
        <f t="shared" si="5"/>
        <v>-4.6840888888888884E-4</v>
      </c>
      <c r="J60" s="35">
        <f t="shared" si="5"/>
        <v>-5.3923333333333323E-4</v>
      </c>
      <c r="K60" s="35">
        <f t="shared" si="5"/>
        <v>-5.3923333333333323E-4</v>
      </c>
      <c r="L60" s="35">
        <f t="shared" si="5"/>
        <v>-5.3923333333333323E-4</v>
      </c>
      <c r="M60" s="35">
        <f t="shared" si="5"/>
        <v>-5.3923333333333323E-4</v>
      </c>
      <c r="N60" s="35">
        <f t="shared" si="5"/>
        <v>-5.3923333333333323E-4</v>
      </c>
      <c r="O60" s="35">
        <f t="shared" si="5"/>
        <v>-5.3923333333333323E-4</v>
      </c>
      <c r="P60" s="35">
        <f t="shared" si="5"/>
        <v>-5.3923333333333323E-4</v>
      </c>
      <c r="Q60" s="35">
        <f t="shared" si="5"/>
        <v>-5.3923333333333323E-4</v>
      </c>
      <c r="R60" s="35">
        <f t="shared" si="5"/>
        <v>-5.3923333333333323E-4</v>
      </c>
      <c r="S60" s="35">
        <f t="shared" si="5"/>
        <v>-5.3923333333333323E-4</v>
      </c>
      <c r="T60" s="35">
        <f t="shared" si="5"/>
        <v>-5.3923333333333323E-4</v>
      </c>
      <c r="U60" s="35">
        <f t="shared" si="5"/>
        <v>-5.3923333333333323E-4</v>
      </c>
      <c r="V60" s="35">
        <f t="shared" si="5"/>
        <v>-5.3923333333333323E-4</v>
      </c>
      <c r="W60" s="35">
        <f t="shared" si="5"/>
        <v>-5.3923333333333323E-4</v>
      </c>
      <c r="X60" s="35">
        <f t="shared" si="5"/>
        <v>-5.3923333333333323E-4</v>
      </c>
      <c r="Y60" s="35">
        <f t="shared" si="5"/>
        <v>-5.3923333333333323E-4</v>
      </c>
      <c r="Z60" s="35">
        <f t="shared" si="5"/>
        <v>-5.3923333333333323E-4</v>
      </c>
      <c r="AA60" s="35">
        <f t="shared" si="5"/>
        <v>-5.3923333333333323E-4</v>
      </c>
      <c r="AB60" s="35">
        <f t="shared" si="5"/>
        <v>-5.3923333333333323E-4</v>
      </c>
      <c r="AC60" s="35">
        <f t="shared" si="5"/>
        <v>-5.3923333333333323E-4</v>
      </c>
      <c r="AD60" s="35">
        <f t="shared" si="5"/>
        <v>-5.3923333333333323E-4</v>
      </c>
      <c r="AE60" s="35">
        <f t="shared" si="5"/>
        <v>-5.3923333333333323E-4</v>
      </c>
      <c r="AF60" s="35">
        <f t="shared" si="5"/>
        <v>-5.3923333333333323E-4</v>
      </c>
      <c r="AG60" s="35">
        <f t="shared" si="5"/>
        <v>-5.3923333333333323E-4</v>
      </c>
      <c r="AH60" s="35">
        <f t="shared" si="5"/>
        <v>-5.3923333333333323E-4</v>
      </c>
      <c r="AI60" s="35">
        <f t="shared" si="5"/>
        <v>-5.3923333333333323E-4</v>
      </c>
      <c r="AJ60" s="35">
        <f t="shared" si="5"/>
        <v>-5.3923333333333323E-4</v>
      </c>
      <c r="AK60" s="35">
        <f t="shared" si="5"/>
        <v>-5.3923333333333323E-4</v>
      </c>
      <c r="AL60" s="35">
        <f t="shared" si="5"/>
        <v>-5.3923333333333323E-4</v>
      </c>
      <c r="AM60" s="35">
        <f t="shared" si="5"/>
        <v>-5.3923333333333323E-4</v>
      </c>
      <c r="AN60" s="35">
        <f t="shared" si="5"/>
        <v>-5.3923333333333323E-4</v>
      </c>
      <c r="AO60" s="35">
        <f t="shared" si="5"/>
        <v>-5.3923333333333323E-4</v>
      </c>
      <c r="AP60" s="35">
        <f t="shared" si="5"/>
        <v>-5.3923333333333323E-4</v>
      </c>
      <c r="AQ60" s="35">
        <f t="shared" si="5"/>
        <v>-5.3923333333333323E-4</v>
      </c>
      <c r="AR60" s="35">
        <f t="shared" si="5"/>
        <v>-5.3923333333333323E-4</v>
      </c>
      <c r="AS60" s="35">
        <f t="shared" si="5"/>
        <v>-5.3923333333333323E-4</v>
      </c>
      <c r="AT60" s="35">
        <f t="shared" si="5"/>
        <v>-5.3923333333333323E-4</v>
      </c>
      <c r="AU60" s="35">
        <f t="shared" si="5"/>
        <v>-5.3923333333333323E-4</v>
      </c>
      <c r="AV60" s="35">
        <f t="shared" si="5"/>
        <v>-5.3923333333333323E-4</v>
      </c>
      <c r="AW60" s="35">
        <f t="shared" si="5"/>
        <v>-5.3923333333333323E-4</v>
      </c>
      <c r="AX60" s="35">
        <f t="shared" si="5"/>
        <v>-5.3923333333333323E-4</v>
      </c>
      <c r="AY60" s="35">
        <f t="shared" si="5"/>
        <v>-3.525666666666666E-4</v>
      </c>
      <c r="AZ60" s="35">
        <f t="shared" si="5"/>
        <v>-2.4392666666666664E-4</v>
      </c>
      <c r="BA60" s="35">
        <f t="shared" si="5"/>
        <v>-1.8792666666666663E-4</v>
      </c>
      <c r="BB60" s="35">
        <f t="shared" si="5"/>
        <v>-7.0824444444444435E-5</v>
      </c>
      <c r="BC60" s="35">
        <f t="shared" si="5"/>
        <v>0</v>
      </c>
      <c r="BD60" s="35">
        <f t="shared" si="5"/>
        <v>0</v>
      </c>
    </row>
    <row r="61" spans="1:56" ht="17.25" hidden="1" customHeight="1" outlineLevel="1" x14ac:dyDescent="0.35">
      <c r="A61" s="114"/>
      <c r="B61" s="9" t="s">
        <v>34</v>
      </c>
      <c r="C61" s="9" t="s">
        <v>59</v>
      </c>
      <c r="D61" s="9" t="s">
        <v>38</v>
      </c>
      <c r="E61" s="35">
        <v>0</v>
      </c>
      <c r="F61" s="35">
        <f>E62</f>
        <v>-8.3999999999999995E-3</v>
      </c>
      <c r="G61" s="35">
        <f t="shared" ref="G61:BD61" si="6">F62</f>
        <v>-1.3102133333333332E-2</v>
      </c>
      <c r="H61" s="35">
        <f t="shared" si="6"/>
        <v>-1.5326826666666665E-2</v>
      </c>
      <c r="I61" s="35">
        <f t="shared" si="6"/>
        <v>-2.0245119999999998E-2</v>
      </c>
      <c r="J61" s="35">
        <f t="shared" si="6"/>
        <v>-2.2963811111111111E-2</v>
      </c>
      <c r="K61" s="35">
        <f t="shared" si="6"/>
        <v>-2.2424577777777777E-2</v>
      </c>
      <c r="L61" s="35">
        <f t="shared" si="6"/>
        <v>-2.1885344444444444E-2</v>
      </c>
      <c r="M61" s="35">
        <f t="shared" si="6"/>
        <v>-2.1346111111111111E-2</v>
      </c>
      <c r="N61" s="35">
        <f t="shared" si="6"/>
        <v>-2.0806877777777778E-2</v>
      </c>
      <c r="O61" s="35">
        <f t="shared" si="6"/>
        <v>-2.0267644444444444E-2</v>
      </c>
      <c r="P61" s="35">
        <f t="shared" si="6"/>
        <v>-1.9728411111111111E-2</v>
      </c>
      <c r="Q61" s="35">
        <f t="shared" si="6"/>
        <v>-1.9189177777777778E-2</v>
      </c>
      <c r="R61" s="35">
        <f t="shared" si="6"/>
        <v>-1.8649944444444445E-2</v>
      </c>
      <c r="S61" s="35">
        <f t="shared" si="6"/>
        <v>-1.8110711111111111E-2</v>
      </c>
      <c r="T61" s="35">
        <f t="shared" si="6"/>
        <v>-1.7571477777777778E-2</v>
      </c>
      <c r="U61" s="35">
        <f t="shared" si="6"/>
        <v>-1.7032244444444445E-2</v>
      </c>
      <c r="V61" s="35">
        <f t="shared" si="6"/>
        <v>-1.6493011111111112E-2</v>
      </c>
      <c r="W61" s="35">
        <f t="shared" si="6"/>
        <v>-1.5953777777777779E-2</v>
      </c>
      <c r="X61" s="35">
        <f t="shared" si="6"/>
        <v>-1.5414544444444445E-2</v>
      </c>
      <c r="Y61" s="35">
        <f t="shared" si="6"/>
        <v>-1.4875311111111112E-2</v>
      </c>
      <c r="Z61" s="35">
        <f t="shared" si="6"/>
        <v>-1.4336077777777779E-2</v>
      </c>
      <c r="AA61" s="35">
        <f t="shared" si="6"/>
        <v>-1.3796844444444446E-2</v>
      </c>
      <c r="AB61" s="35">
        <f t="shared" si="6"/>
        <v>-1.3257611111111112E-2</v>
      </c>
      <c r="AC61" s="35">
        <f t="shared" si="6"/>
        <v>-1.2718377777777779E-2</v>
      </c>
      <c r="AD61" s="35">
        <f t="shared" si="6"/>
        <v>-1.2179144444444446E-2</v>
      </c>
      <c r="AE61" s="35">
        <f t="shared" si="6"/>
        <v>-1.1639911111111113E-2</v>
      </c>
      <c r="AF61" s="35">
        <f t="shared" si="6"/>
        <v>-1.1100677777777779E-2</v>
      </c>
      <c r="AG61" s="35">
        <f t="shared" si="6"/>
        <v>-1.0561444444444446E-2</v>
      </c>
      <c r="AH61" s="35">
        <f t="shared" si="6"/>
        <v>-1.0022211111111113E-2</v>
      </c>
      <c r="AI61" s="35">
        <f t="shared" si="6"/>
        <v>-9.4829777777777798E-3</v>
      </c>
      <c r="AJ61" s="35">
        <f t="shared" si="6"/>
        <v>-8.9437444444444465E-3</v>
      </c>
      <c r="AK61" s="35">
        <f t="shared" si="6"/>
        <v>-8.4045111111111133E-3</v>
      </c>
      <c r="AL61" s="35">
        <f t="shared" si="6"/>
        <v>-7.8652777777777801E-3</v>
      </c>
      <c r="AM61" s="35">
        <f t="shared" si="6"/>
        <v>-7.3260444444444468E-3</v>
      </c>
      <c r="AN61" s="35">
        <f t="shared" si="6"/>
        <v>-6.7868111111111136E-3</v>
      </c>
      <c r="AO61" s="35">
        <f t="shared" si="6"/>
        <v>-6.2475777777777804E-3</v>
      </c>
      <c r="AP61" s="35">
        <f t="shared" si="6"/>
        <v>-5.7083444444444471E-3</v>
      </c>
      <c r="AQ61" s="35">
        <f t="shared" si="6"/>
        <v>-5.1691111111111139E-3</v>
      </c>
      <c r="AR61" s="35">
        <f t="shared" si="6"/>
        <v>-4.6298777777777807E-3</v>
      </c>
      <c r="AS61" s="35">
        <f t="shared" si="6"/>
        <v>-4.0906444444444474E-3</v>
      </c>
      <c r="AT61" s="35">
        <f t="shared" si="6"/>
        <v>-3.5514111111111142E-3</v>
      </c>
      <c r="AU61" s="35">
        <f t="shared" si="6"/>
        <v>-3.012177777777781E-3</v>
      </c>
      <c r="AV61" s="35">
        <f t="shared" si="6"/>
        <v>-2.4729444444444477E-3</v>
      </c>
      <c r="AW61" s="35">
        <f t="shared" si="6"/>
        <v>-1.9337111111111145E-3</v>
      </c>
      <c r="AX61" s="35">
        <f t="shared" si="6"/>
        <v>-1.3944777777777813E-3</v>
      </c>
      <c r="AY61" s="35">
        <f t="shared" si="6"/>
        <v>-8.5524444444444805E-4</v>
      </c>
      <c r="AZ61" s="35">
        <f t="shared" si="6"/>
        <v>-5.026777777777814E-4</v>
      </c>
      <c r="BA61" s="35">
        <f t="shared" si="6"/>
        <v>-2.5875111111111476E-4</v>
      </c>
      <c r="BB61" s="35">
        <f t="shared" si="6"/>
        <v>-7.0824444444448134E-5</v>
      </c>
      <c r="BC61" s="35">
        <f t="shared" si="6"/>
        <v>-3.6998399136067839E-18</v>
      </c>
      <c r="BD61" s="35">
        <f t="shared" si="6"/>
        <v>-3.6998399136067839E-18</v>
      </c>
    </row>
    <row r="62" spans="1:56" ht="16.5" hidden="1" customHeight="1" outlineLevel="1" x14ac:dyDescent="0.3">
      <c r="A62" s="114"/>
      <c r="B62" s="9" t="s">
        <v>33</v>
      </c>
      <c r="C62" s="9" t="s">
        <v>66</v>
      </c>
      <c r="D62" s="9" t="s">
        <v>38</v>
      </c>
      <c r="E62" s="35">
        <f t="shared" ref="E62:BD62" si="7">E28-E60+E61</f>
        <v>-8.3999999999999995E-3</v>
      </c>
      <c r="F62" s="35">
        <f t="shared" si="7"/>
        <v>-1.3102133333333332E-2</v>
      </c>
      <c r="G62" s="35">
        <f t="shared" si="7"/>
        <v>-1.5326826666666665E-2</v>
      </c>
      <c r="H62" s="35">
        <f t="shared" si="7"/>
        <v>-2.0245119999999998E-2</v>
      </c>
      <c r="I62" s="35">
        <f t="shared" si="7"/>
        <v>-2.2963811111111111E-2</v>
      </c>
      <c r="J62" s="35">
        <f t="shared" si="7"/>
        <v>-2.2424577777777777E-2</v>
      </c>
      <c r="K62" s="35">
        <f t="shared" si="7"/>
        <v>-2.1885344444444444E-2</v>
      </c>
      <c r="L62" s="35">
        <f t="shared" si="7"/>
        <v>-2.1346111111111111E-2</v>
      </c>
      <c r="M62" s="35">
        <f t="shared" si="7"/>
        <v>-2.0806877777777778E-2</v>
      </c>
      <c r="N62" s="35">
        <f t="shared" si="7"/>
        <v>-2.0267644444444444E-2</v>
      </c>
      <c r="O62" s="35">
        <f t="shared" si="7"/>
        <v>-1.9728411111111111E-2</v>
      </c>
      <c r="P62" s="35">
        <f t="shared" si="7"/>
        <v>-1.9189177777777778E-2</v>
      </c>
      <c r="Q62" s="35">
        <f t="shared" si="7"/>
        <v>-1.8649944444444445E-2</v>
      </c>
      <c r="R62" s="35">
        <f t="shared" si="7"/>
        <v>-1.8110711111111111E-2</v>
      </c>
      <c r="S62" s="35">
        <f t="shared" si="7"/>
        <v>-1.7571477777777778E-2</v>
      </c>
      <c r="T62" s="35">
        <f t="shared" si="7"/>
        <v>-1.7032244444444445E-2</v>
      </c>
      <c r="U62" s="35">
        <f t="shared" si="7"/>
        <v>-1.6493011111111112E-2</v>
      </c>
      <c r="V62" s="35">
        <f t="shared" si="7"/>
        <v>-1.5953777777777779E-2</v>
      </c>
      <c r="W62" s="35">
        <f t="shared" si="7"/>
        <v>-1.5414544444444445E-2</v>
      </c>
      <c r="X62" s="35">
        <f t="shared" si="7"/>
        <v>-1.4875311111111112E-2</v>
      </c>
      <c r="Y62" s="35">
        <f t="shared" si="7"/>
        <v>-1.4336077777777779E-2</v>
      </c>
      <c r="Z62" s="35">
        <f t="shared" si="7"/>
        <v>-1.3796844444444446E-2</v>
      </c>
      <c r="AA62" s="35">
        <f t="shared" si="7"/>
        <v>-1.3257611111111112E-2</v>
      </c>
      <c r="AB62" s="35">
        <f t="shared" si="7"/>
        <v>-1.2718377777777779E-2</v>
      </c>
      <c r="AC62" s="35">
        <f t="shared" si="7"/>
        <v>-1.2179144444444446E-2</v>
      </c>
      <c r="AD62" s="35">
        <f t="shared" si="7"/>
        <v>-1.1639911111111113E-2</v>
      </c>
      <c r="AE62" s="35">
        <f t="shared" si="7"/>
        <v>-1.1100677777777779E-2</v>
      </c>
      <c r="AF62" s="35">
        <f t="shared" si="7"/>
        <v>-1.0561444444444446E-2</v>
      </c>
      <c r="AG62" s="35">
        <f t="shared" si="7"/>
        <v>-1.0022211111111113E-2</v>
      </c>
      <c r="AH62" s="35">
        <f t="shared" si="7"/>
        <v>-9.4829777777777798E-3</v>
      </c>
      <c r="AI62" s="35">
        <f t="shared" si="7"/>
        <v>-8.9437444444444465E-3</v>
      </c>
      <c r="AJ62" s="35">
        <f t="shared" si="7"/>
        <v>-8.4045111111111133E-3</v>
      </c>
      <c r="AK62" s="35">
        <f t="shared" si="7"/>
        <v>-7.8652777777777801E-3</v>
      </c>
      <c r="AL62" s="35">
        <f t="shared" si="7"/>
        <v>-7.3260444444444468E-3</v>
      </c>
      <c r="AM62" s="35">
        <f t="shared" si="7"/>
        <v>-6.7868111111111136E-3</v>
      </c>
      <c r="AN62" s="35">
        <f t="shared" si="7"/>
        <v>-6.2475777777777804E-3</v>
      </c>
      <c r="AO62" s="35">
        <f t="shared" si="7"/>
        <v>-5.7083444444444471E-3</v>
      </c>
      <c r="AP62" s="35">
        <f t="shared" si="7"/>
        <v>-5.1691111111111139E-3</v>
      </c>
      <c r="AQ62" s="35">
        <f t="shared" si="7"/>
        <v>-4.6298777777777807E-3</v>
      </c>
      <c r="AR62" s="35">
        <f t="shared" si="7"/>
        <v>-4.0906444444444474E-3</v>
      </c>
      <c r="AS62" s="35">
        <f t="shared" si="7"/>
        <v>-3.5514111111111142E-3</v>
      </c>
      <c r="AT62" s="35">
        <f t="shared" si="7"/>
        <v>-3.012177777777781E-3</v>
      </c>
      <c r="AU62" s="35">
        <f t="shared" si="7"/>
        <v>-2.4729444444444477E-3</v>
      </c>
      <c r="AV62" s="35">
        <f t="shared" si="7"/>
        <v>-1.9337111111111145E-3</v>
      </c>
      <c r="AW62" s="35">
        <f t="shared" si="7"/>
        <v>-1.3944777777777813E-3</v>
      </c>
      <c r="AX62" s="35">
        <f t="shared" si="7"/>
        <v>-8.5524444444444805E-4</v>
      </c>
      <c r="AY62" s="35">
        <f t="shared" si="7"/>
        <v>-5.026777777777814E-4</v>
      </c>
      <c r="AZ62" s="35">
        <f t="shared" si="7"/>
        <v>-2.5875111111111476E-4</v>
      </c>
      <c r="BA62" s="35">
        <f t="shared" si="7"/>
        <v>-7.0824444444448134E-5</v>
      </c>
      <c r="BB62" s="35">
        <f t="shared" si="7"/>
        <v>-3.6998399136067839E-18</v>
      </c>
      <c r="BC62" s="35">
        <f t="shared" si="7"/>
        <v>-3.6998399136067839E-18</v>
      </c>
      <c r="BD62" s="35">
        <f t="shared" si="7"/>
        <v>-3.6998399136067839E-18</v>
      </c>
    </row>
    <row r="63" spans="1:56" ht="16.5" collapsed="1" x14ac:dyDescent="0.3">
      <c r="A63" s="114"/>
      <c r="B63" s="9" t="s">
        <v>8</v>
      </c>
      <c r="C63" s="11" t="s">
        <v>65</v>
      </c>
      <c r="D63" s="9" t="s">
        <v>38</v>
      </c>
      <c r="E63" s="35">
        <f>AVERAGE(E61:E62)*'Fixed data'!$C$3</f>
        <v>-1.7640000000000001E-4</v>
      </c>
      <c r="F63" s="35">
        <f>AVERAGE(F61:F62)*'Fixed data'!$C$3</f>
        <v>-4.5154480000000001E-4</v>
      </c>
      <c r="G63" s="35">
        <f>AVERAGE(G61:G62)*'Fixed data'!$C$3</f>
        <v>-5.970081599999999E-4</v>
      </c>
      <c r="H63" s="35">
        <f>AVERAGE(H61:H62)*'Fixed data'!$C$3</f>
        <v>-7.4701087999999994E-4</v>
      </c>
      <c r="I63" s="35">
        <f>AVERAGE(I61:I62)*'Fixed data'!$C$3</f>
        <v>-9.0738755333333342E-4</v>
      </c>
      <c r="J63" s="35">
        <f>AVERAGE(J61:J62)*'Fixed data'!$C$3</f>
        <v>-9.5315616666666672E-4</v>
      </c>
      <c r="K63" s="35">
        <f>AVERAGE(K61:K62)*'Fixed data'!$C$3</f>
        <v>-9.3050836666666668E-4</v>
      </c>
      <c r="L63" s="35">
        <f>AVERAGE(L61:L62)*'Fixed data'!$C$3</f>
        <v>-9.0786056666666674E-4</v>
      </c>
      <c r="M63" s="35">
        <f>AVERAGE(M61:M62)*'Fixed data'!$C$3</f>
        <v>-8.852127666666667E-4</v>
      </c>
      <c r="N63" s="35">
        <f>AVERAGE(N61:N62)*'Fixed data'!$C$3</f>
        <v>-8.6256496666666676E-4</v>
      </c>
      <c r="O63" s="35">
        <f>AVERAGE(O61:O62)*'Fixed data'!$C$3</f>
        <v>-8.3991716666666672E-4</v>
      </c>
      <c r="P63" s="35">
        <f>AVERAGE(P61:P62)*'Fixed data'!$C$3</f>
        <v>-8.1726936666666667E-4</v>
      </c>
      <c r="Q63" s="35">
        <f>AVERAGE(Q61:Q62)*'Fixed data'!$C$3</f>
        <v>-7.9462156666666674E-4</v>
      </c>
      <c r="R63" s="35">
        <f>AVERAGE(R61:R62)*'Fixed data'!$C$3</f>
        <v>-7.7197376666666669E-4</v>
      </c>
      <c r="S63" s="35">
        <f>AVERAGE(S61:S62)*'Fixed data'!$C$3</f>
        <v>-7.4932596666666676E-4</v>
      </c>
      <c r="T63" s="35">
        <f>AVERAGE(T61:T62)*'Fixed data'!$C$3</f>
        <v>-7.2667816666666671E-4</v>
      </c>
      <c r="U63" s="35">
        <f>AVERAGE(U61:U62)*'Fixed data'!$C$3</f>
        <v>-7.0403036666666678E-4</v>
      </c>
      <c r="V63" s="35">
        <f>AVERAGE(V61:V62)*'Fixed data'!$C$3</f>
        <v>-6.8138256666666673E-4</v>
      </c>
      <c r="W63" s="35">
        <f>AVERAGE(W61:W62)*'Fixed data'!$C$3</f>
        <v>-6.5873476666666669E-4</v>
      </c>
      <c r="X63" s="35">
        <f>AVERAGE(X61:X62)*'Fixed data'!$C$3</f>
        <v>-6.3608696666666675E-4</v>
      </c>
      <c r="Y63" s="35">
        <f>AVERAGE(Y61:Y62)*'Fixed data'!$C$3</f>
        <v>-6.1343916666666671E-4</v>
      </c>
      <c r="Z63" s="35">
        <f>AVERAGE(Z61:Z62)*'Fixed data'!$C$3</f>
        <v>-5.9079136666666677E-4</v>
      </c>
      <c r="AA63" s="35">
        <f>AVERAGE(AA61:AA62)*'Fixed data'!$C$3</f>
        <v>-5.6814356666666673E-4</v>
      </c>
      <c r="AB63" s="35">
        <f>AVERAGE(AB61:AB62)*'Fixed data'!$C$3</f>
        <v>-5.4549576666666679E-4</v>
      </c>
      <c r="AC63" s="35">
        <f>AVERAGE(AC61:AC62)*'Fixed data'!$C$3</f>
        <v>-5.2284796666666675E-4</v>
      </c>
      <c r="AD63" s="35">
        <f>AVERAGE(AD61:AD62)*'Fixed data'!$C$3</f>
        <v>-5.0020016666666681E-4</v>
      </c>
      <c r="AE63" s="35">
        <f>AVERAGE(AE61:AE62)*'Fixed data'!$C$3</f>
        <v>-4.7755236666666677E-4</v>
      </c>
      <c r="AF63" s="35">
        <f>AVERAGE(AF61:AF62)*'Fixed data'!$C$3</f>
        <v>-4.5490456666666678E-4</v>
      </c>
      <c r="AG63" s="35">
        <f>AVERAGE(AG61:AG62)*'Fixed data'!$C$3</f>
        <v>-4.3225676666666679E-4</v>
      </c>
      <c r="AH63" s="35">
        <f>AVERAGE(AH61:AH62)*'Fixed data'!$C$3</f>
        <v>-4.096089666666668E-4</v>
      </c>
      <c r="AI63" s="35">
        <f>AVERAGE(AI61:AI62)*'Fixed data'!$C$3</f>
        <v>-3.8696116666666675E-4</v>
      </c>
      <c r="AJ63" s="35">
        <f>AVERAGE(AJ61:AJ62)*'Fixed data'!$C$3</f>
        <v>-3.6431336666666676E-4</v>
      </c>
      <c r="AK63" s="35">
        <f>AVERAGE(AK61:AK62)*'Fixed data'!$C$3</f>
        <v>-3.4166556666666677E-4</v>
      </c>
      <c r="AL63" s="35">
        <f>AVERAGE(AL61:AL62)*'Fixed data'!$C$3</f>
        <v>-3.1901776666666678E-4</v>
      </c>
      <c r="AM63" s="35">
        <f>AVERAGE(AM61:AM62)*'Fixed data'!$C$3</f>
        <v>-2.9636996666666679E-4</v>
      </c>
      <c r="AN63" s="35">
        <f>AVERAGE(AN61:AN62)*'Fixed data'!$C$3</f>
        <v>-2.737221666666668E-4</v>
      </c>
      <c r="AO63" s="35">
        <f>AVERAGE(AO61:AO62)*'Fixed data'!$C$3</f>
        <v>-2.5107436666666681E-4</v>
      </c>
      <c r="AP63" s="35">
        <f>AVERAGE(AP61:AP62)*'Fixed data'!$C$3</f>
        <v>-2.2842656666666679E-4</v>
      </c>
      <c r="AQ63" s="35">
        <f>AVERAGE(AQ61:AQ62)*'Fixed data'!$C$3</f>
        <v>-2.057787666666668E-4</v>
      </c>
      <c r="AR63" s="35">
        <f>AVERAGE(AR61:AR62)*'Fixed data'!$C$3</f>
        <v>-1.8313096666666681E-4</v>
      </c>
      <c r="AS63" s="35">
        <f>AVERAGE(AS61:AS62)*'Fixed data'!$C$3</f>
        <v>-1.604831666666668E-4</v>
      </c>
      <c r="AT63" s="35">
        <f>AVERAGE(AT61:AT62)*'Fixed data'!$C$3</f>
        <v>-1.3783536666666681E-4</v>
      </c>
      <c r="AU63" s="35">
        <f>AVERAGE(AU61:AU62)*'Fixed data'!$C$3</f>
        <v>-1.1518756666666682E-4</v>
      </c>
      <c r="AV63" s="35">
        <f>AVERAGE(AV61:AV62)*'Fixed data'!$C$3</f>
        <v>-9.2539766666666814E-5</v>
      </c>
      <c r="AW63" s="35">
        <f>AVERAGE(AW61:AW62)*'Fixed data'!$C$3</f>
        <v>-6.989196666666681E-5</v>
      </c>
      <c r="AX63" s="35">
        <f>AVERAGE(AX61:AX62)*'Fixed data'!$C$3</f>
        <v>-4.724416666666682E-5</v>
      </c>
      <c r="AY63" s="35">
        <f>AVERAGE(AY61:AY62)*'Fixed data'!$C$3</f>
        <v>-2.8516366666666819E-5</v>
      </c>
      <c r="AZ63" s="35">
        <f>AVERAGE(AZ61:AZ62)*'Fixed data'!$C$3</f>
        <v>-1.599000666666682E-5</v>
      </c>
      <c r="BA63" s="35">
        <f>AVERAGE(BA61:BA62)*'Fixed data'!$C$3</f>
        <v>-6.921086666666821E-6</v>
      </c>
      <c r="BB63" s="35">
        <f>AVERAGE(BB61:BB62)*'Fixed data'!$C$3</f>
        <v>-1.4873133333334886E-6</v>
      </c>
      <c r="BC63" s="35">
        <f>AVERAGE(BC61:BC62)*'Fixed data'!$C$3</f>
        <v>-1.5539327637148494E-19</v>
      </c>
      <c r="BD63" s="35">
        <f>AVERAGE(BD61:BD62)*'Fixed data'!$C$3</f>
        <v>-1.5539327637148494E-19</v>
      </c>
    </row>
    <row r="64" spans="1:56" ht="15.75" thickBot="1" x14ac:dyDescent="0.35">
      <c r="A64" s="113"/>
      <c r="B64" s="12" t="s">
        <v>91</v>
      </c>
      <c r="C64" s="12" t="s">
        <v>43</v>
      </c>
      <c r="D64" s="12" t="s">
        <v>38</v>
      </c>
      <c r="E64" s="53">
        <f t="shared" ref="E64:BD64" si="8">E29+E60+E63</f>
        <v>-3.7764000000000009E-3</v>
      </c>
      <c r="F64" s="53">
        <f t="shared" si="8"/>
        <v>-2.7334114666666669E-3</v>
      </c>
      <c r="G64" s="53">
        <f t="shared" si="8"/>
        <v>-1.9723148266666667E-3</v>
      </c>
      <c r="H64" s="53">
        <f t="shared" si="8"/>
        <v>-3.3567175466666672E-3</v>
      </c>
      <c r="I64" s="53">
        <f t="shared" si="8"/>
        <v>-2.7416964422222224E-3</v>
      </c>
      <c r="J64" s="53">
        <f t="shared" si="8"/>
        <v>-1.4923895E-3</v>
      </c>
      <c r="K64" s="53">
        <f t="shared" si="8"/>
        <v>-1.4697416999999999E-3</v>
      </c>
      <c r="L64" s="53">
        <f t="shared" si="8"/>
        <v>-1.4470938999999999E-3</v>
      </c>
      <c r="M64" s="53">
        <f t="shared" si="8"/>
        <v>-1.4244460999999998E-3</v>
      </c>
      <c r="N64" s="53">
        <f t="shared" si="8"/>
        <v>-1.4017983E-3</v>
      </c>
      <c r="O64" s="53">
        <f t="shared" si="8"/>
        <v>-1.3791504999999999E-3</v>
      </c>
      <c r="P64" s="53">
        <f t="shared" si="8"/>
        <v>-1.3565026999999999E-3</v>
      </c>
      <c r="Q64" s="53">
        <f t="shared" si="8"/>
        <v>-1.3338549000000001E-3</v>
      </c>
      <c r="R64" s="53">
        <f t="shared" si="8"/>
        <v>-1.3112071E-3</v>
      </c>
      <c r="S64" s="53">
        <f t="shared" si="8"/>
        <v>-1.2885593E-3</v>
      </c>
      <c r="T64" s="53">
        <f t="shared" si="8"/>
        <v>-1.2659114999999999E-3</v>
      </c>
      <c r="U64" s="53">
        <f t="shared" si="8"/>
        <v>-1.2432636999999999E-3</v>
      </c>
      <c r="V64" s="53">
        <f t="shared" si="8"/>
        <v>-1.2206158999999999E-3</v>
      </c>
      <c r="W64" s="53">
        <f t="shared" si="8"/>
        <v>-1.1979680999999998E-3</v>
      </c>
      <c r="X64" s="53">
        <f t="shared" si="8"/>
        <v>-1.1753203E-3</v>
      </c>
      <c r="Y64" s="53">
        <f t="shared" si="8"/>
        <v>-1.1526724999999999E-3</v>
      </c>
      <c r="Z64" s="53">
        <f t="shared" si="8"/>
        <v>-1.1300247000000001E-3</v>
      </c>
      <c r="AA64" s="53">
        <f t="shared" si="8"/>
        <v>-1.1073769000000001E-3</v>
      </c>
      <c r="AB64" s="53">
        <f t="shared" si="8"/>
        <v>-1.0847291E-3</v>
      </c>
      <c r="AC64" s="53">
        <f t="shared" si="8"/>
        <v>-1.0620813E-3</v>
      </c>
      <c r="AD64" s="53">
        <f t="shared" si="8"/>
        <v>-1.0394334999999999E-3</v>
      </c>
      <c r="AE64" s="53">
        <f t="shared" si="8"/>
        <v>-1.0167856999999999E-3</v>
      </c>
      <c r="AF64" s="53">
        <f t="shared" si="8"/>
        <v>-9.9413790000000006E-4</v>
      </c>
      <c r="AG64" s="53">
        <f t="shared" si="8"/>
        <v>-9.7149010000000002E-4</v>
      </c>
      <c r="AH64" s="53">
        <f t="shared" si="8"/>
        <v>-9.4884229999999997E-4</v>
      </c>
      <c r="AI64" s="53">
        <f t="shared" si="8"/>
        <v>-9.2619449999999993E-4</v>
      </c>
      <c r="AJ64" s="53">
        <f t="shared" si="8"/>
        <v>-9.0354669999999999E-4</v>
      </c>
      <c r="AK64" s="53">
        <f t="shared" si="8"/>
        <v>-8.8089890000000006E-4</v>
      </c>
      <c r="AL64" s="53">
        <f t="shared" si="8"/>
        <v>-8.5825110000000001E-4</v>
      </c>
      <c r="AM64" s="53">
        <f t="shared" si="8"/>
        <v>-8.3560329999999997E-4</v>
      </c>
      <c r="AN64" s="53">
        <f t="shared" si="8"/>
        <v>-8.1295550000000003E-4</v>
      </c>
      <c r="AO64" s="53">
        <f t="shared" si="8"/>
        <v>-7.903077000000001E-4</v>
      </c>
      <c r="AP64" s="53">
        <f t="shared" si="8"/>
        <v>-7.6765990000000005E-4</v>
      </c>
      <c r="AQ64" s="53">
        <f t="shared" si="8"/>
        <v>-7.4501210000000001E-4</v>
      </c>
      <c r="AR64" s="53">
        <f t="shared" si="8"/>
        <v>-7.2236430000000007E-4</v>
      </c>
      <c r="AS64" s="53">
        <f t="shared" si="8"/>
        <v>-6.9971650000000003E-4</v>
      </c>
      <c r="AT64" s="53">
        <f t="shared" si="8"/>
        <v>-6.7706870000000009E-4</v>
      </c>
      <c r="AU64" s="53">
        <f t="shared" si="8"/>
        <v>-6.5442090000000005E-4</v>
      </c>
      <c r="AV64" s="53">
        <f t="shared" si="8"/>
        <v>-6.317731E-4</v>
      </c>
      <c r="AW64" s="53">
        <f t="shared" si="8"/>
        <v>-6.0912530000000007E-4</v>
      </c>
      <c r="AX64" s="53">
        <f t="shared" si="8"/>
        <v>-5.8647750000000002E-4</v>
      </c>
      <c r="AY64" s="53">
        <f t="shared" si="8"/>
        <v>-3.8108303333333343E-4</v>
      </c>
      <c r="AZ64" s="53">
        <f t="shared" si="8"/>
        <v>-2.5991667333333344E-4</v>
      </c>
      <c r="BA64" s="53">
        <f t="shared" si="8"/>
        <v>-1.9484775333333346E-4</v>
      </c>
      <c r="BB64" s="53">
        <f t="shared" si="8"/>
        <v>-7.2311757777777924E-5</v>
      </c>
      <c r="BC64" s="53">
        <f t="shared" si="8"/>
        <v>-1.5539327637148494E-19</v>
      </c>
      <c r="BD64" s="53">
        <f t="shared" si="8"/>
        <v>-1.5539327637148494E-19</v>
      </c>
    </row>
    <row r="65" spans="1:56" ht="12.75" customHeight="1" x14ac:dyDescent="0.3">
      <c r="A65" s="178"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9"/>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9"/>
      <c r="B69" s="4" t="s">
        <v>199</v>
      </c>
      <c r="D69" s="9" t="s">
        <v>38</v>
      </c>
      <c r="E69" s="35">
        <f>E90*'Fixed data'!H$5/1000000</f>
        <v>0.26106427825787848</v>
      </c>
      <c r="F69" s="35">
        <f>F90*'Fixed data'!I$5/1000000</f>
        <v>0.24057475274711812</v>
      </c>
      <c r="G69" s="35">
        <f>G90*'Fixed data'!J$5/1000000</f>
        <v>0.38778728330701162</v>
      </c>
      <c r="H69" s="35">
        <f>H90*'Fixed data'!K$5/1000000</f>
        <v>0.30575407160618717</v>
      </c>
      <c r="I69" s="35">
        <f>I90*'Fixed data'!L$5/1000000</f>
        <v>0.30838920316898594</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0"/>
      <c r="B76" s="13" t="s">
        <v>97</v>
      </c>
      <c r="C76" s="13"/>
      <c r="D76" s="13" t="s">
        <v>38</v>
      </c>
      <c r="E76" s="53">
        <f>SUM(E65:E75)</f>
        <v>0.26106427825787848</v>
      </c>
      <c r="F76" s="53">
        <f t="shared" ref="F76:BD76" si="9">SUM(F65:F75)</f>
        <v>0.24057475274711812</v>
      </c>
      <c r="G76" s="53">
        <f t="shared" si="9"/>
        <v>0.38778728330701162</v>
      </c>
      <c r="H76" s="53">
        <f t="shared" si="9"/>
        <v>0.30575407160618717</v>
      </c>
      <c r="I76" s="53">
        <f t="shared" si="9"/>
        <v>0.30838920316898594</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0.25728787825787847</v>
      </c>
      <c r="F77" s="54">
        <f>IF('Fixed data'!$G$19=FALSE,F64+F76,F64)</f>
        <v>0.23784134128045145</v>
      </c>
      <c r="G77" s="54">
        <f>IF('Fixed data'!$G$19=FALSE,G64+G76,G64)</f>
        <v>0.38581496848034497</v>
      </c>
      <c r="H77" s="54">
        <f>IF('Fixed data'!$G$19=FALSE,H64+H76,H64)</f>
        <v>0.30239735405952051</v>
      </c>
      <c r="I77" s="54">
        <f>IF('Fixed data'!$G$19=FALSE,I64+I76,I64)</f>
        <v>0.30564750672676372</v>
      </c>
      <c r="J77" s="54">
        <f>IF('Fixed data'!$G$19=FALSE,J64+J76,J64)</f>
        <v>-1.4923895E-3</v>
      </c>
      <c r="K77" s="54">
        <f>IF('Fixed data'!$G$19=FALSE,K64+K76,K64)</f>
        <v>-1.4697416999999999E-3</v>
      </c>
      <c r="L77" s="54">
        <f>IF('Fixed data'!$G$19=FALSE,L64+L76,L64)</f>
        <v>-1.4470938999999999E-3</v>
      </c>
      <c r="M77" s="54">
        <f>IF('Fixed data'!$G$19=FALSE,M64+M76,M64)</f>
        <v>-1.4244460999999998E-3</v>
      </c>
      <c r="N77" s="54">
        <f>IF('Fixed data'!$G$19=FALSE,N64+N76,N64)</f>
        <v>-1.4017983E-3</v>
      </c>
      <c r="O77" s="54">
        <f>IF('Fixed data'!$G$19=FALSE,O64+O76,O64)</f>
        <v>-1.3791504999999999E-3</v>
      </c>
      <c r="P77" s="54">
        <f>IF('Fixed data'!$G$19=FALSE,P64+P76,P64)</f>
        <v>-1.3565026999999999E-3</v>
      </c>
      <c r="Q77" s="54">
        <f>IF('Fixed data'!$G$19=FALSE,Q64+Q76,Q64)</f>
        <v>-1.3338549000000001E-3</v>
      </c>
      <c r="R77" s="54">
        <f>IF('Fixed data'!$G$19=FALSE,R64+R76,R64)</f>
        <v>-1.3112071E-3</v>
      </c>
      <c r="S77" s="54">
        <f>IF('Fixed data'!$G$19=FALSE,S64+S76,S64)</f>
        <v>-1.2885593E-3</v>
      </c>
      <c r="T77" s="54">
        <f>IF('Fixed data'!$G$19=FALSE,T64+T76,T64)</f>
        <v>-1.2659114999999999E-3</v>
      </c>
      <c r="U77" s="54">
        <f>IF('Fixed data'!$G$19=FALSE,U64+U76,U64)</f>
        <v>-1.2432636999999999E-3</v>
      </c>
      <c r="V77" s="54">
        <f>IF('Fixed data'!$G$19=FALSE,V64+V76,V64)</f>
        <v>-1.2206158999999999E-3</v>
      </c>
      <c r="W77" s="54">
        <f>IF('Fixed data'!$G$19=FALSE,W64+W76,W64)</f>
        <v>-1.1979680999999998E-3</v>
      </c>
      <c r="X77" s="54">
        <f>IF('Fixed data'!$G$19=FALSE,X64+X76,X64)</f>
        <v>-1.1753203E-3</v>
      </c>
      <c r="Y77" s="54">
        <f>IF('Fixed data'!$G$19=FALSE,Y64+Y76,Y64)</f>
        <v>-1.1526724999999999E-3</v>
      </c>
      <c r="Z77" s="54">
        <f>IF('Fixed data'!$G$19=FALSE,Z64+Z76,Z64)</f>
        <v>-1.1300247000000001E-3</v>
      </c>
      <c r="AA77" s="54">
        <f>IF('Fixed data'!$G$19=FALSE,AA64+AA76,AA64)</f>
        <v>-1.1073769000000001E-3</v>
      </c>
      <c r="AB77" s="54">
        <f>IF('Fixed data'!$G$19=FALSE,AB64+AB76,AB64)</f>
        <v>-1.0847291E-3</v>
      </c>
      <c r="AC77" s="54">
        <f>IF('Fixed data'!$G$19=FALSE,AC64+AC76,AC64)</f>
        <v>-1.0620813E-3</v>
      </c>
      <c r="AD77" s="54">
        <f>IF('Fixed data'!$G$19=FALSE,AD64+AD76,AD64)</f>
        <v>-1.0394334999999999E-3</v>
      </c>
      <c r="AE77" s="54">
        <f>IF('Fixed data'!$G$19=FALSE,AE64+AE76,AE64)</f>
        <v>-1.0167856999999999E-3</v>
      </c>
      <c r="AF77" s="54">
        <f>IF('Fixed data'!$G$19=FALSE,AF64+AF76,AF64)</f>
        <v>-9.9413790000000006E-4</v>
      </c>
      <c r="AG77" s="54">
        <f>IF('Fixed data'!$G$19=FALSE,AG64+AG76,AG64)</f>
        <v>-9.7149010000000002E-4</v>
      </c>
      <c r="AH77" s="54">
        <f>IF('Fixed data'!$G$19=FALSE,AH64+AH76,AH64)</f>
        <v>-9.4884229999999997E-4</v>
      </c>
      <c r="AI77" s="54">
        <f>IF('Fixed data'!$G$19=FALSE,AI64+AI76,AI64)</f>
        <v>-9.2619449999999993E-4</v>
      </c>
      <c r="AJ77" s="54">
        <f>IF('Fixed data'!$G$19=FALSE,AJ64+AJ76,AJ64)</f>
        <v>-9.0354669999999999E-4</v>
      </c>
      <c r="AK77" s="54">
        <f>IF('Fixed data'!$G$19=FALSE,AK64+AK76,AK64)</f>
        <v>-8.8089890000000006E-4</v>
      </c>
      <c r="AL77" s="54">
        <f>IF('Fixed data'!$G$19=FALSE,AL64+AL76,AL64)</f>
        <v>-8.5825110000000001E-4</v>
      </c>
      <c r="AM77" s="54">
        <f>IF('Fixed data'!$G$19=FALSE,AM64+AM76,AM64)</f>
        <v>-8.3560329999999997E-4</v>
      </c>
      <c r="AN77" s="54">
        <f>IF('Fixed data'!$G$19=FALSE,AN64+AN76,AN64)</f>
        <v>-8.1295550000000003E-4</v>
      </c>
      <c r="AO77" s="54">
        <f>IF('Fixed data'!$G$19=FALSE,AO64+AO76,AO64)</f>
        <v>-7.903077000000001E-4</v>
      </c>
      <c r="AP77" s="54">
        <f>IF('Fixed data'!$G$19=FALSE,AP64+AP76,AP64)</f>
        <v>-7.6765990000000005E-4</v>
      </c>
      <c r="AQ77" s="54">
        <f>IF('Fixed data'!$G$19=FALSE,AQ64+AQ76,AQ64)</f>
        <v>-7.4501210000000001E-4</v>
      </c>
      <c r="AR77" s="54">
        <f>IF('Fixed data'!$G$19=FALSE,AR64+AR76,AR64)</f>
        <v>-7.2236430000000007E-4</v>
      </c>
      <c r="AS77" s="54">
        <f>IF('Fixed data'!$G$19=FALSE,AS64+AS76,AS64)</f>
        <v>-6.9971650000000003E-4</v>
      </c>
      <c r="AT77" s="54">
        <f>IF('Fixed data'!$G$19=FALSE,AT64+AT76,AT64)</f>
        <v>-6.7706870000000009E-4</v>
      </c>
      <c r="AU77" s="54">
        <f>IF('Fixed data'!$G$19=FALSE,AU64+AU76,AU64)</f>
        <v>-6.5442090000000005E-4</v>
      </c>
      <c r="AV77" s="54">
        <f>IF('Fixed data'!$G$19=FALSE,AV64+AV76,AV64)</f>
        <v>-6.317731E-4</v>
      </c>
      <c r="AW77" s="54">
        <f>IF('Fixed data'!$G$19=FALSE,AW64+AW76,AW64)</f>
        <v>-6.0912530000000007E-4</v>
      </c>
      <c r="AX77" s="54">
        <f>IF('Fixed data'!$G$19=FALSE,AX64+AX76,AX64)</f>
        <v>-5.8647750000000002E-4</v>
      </c>
      <c r="AY77" s="54">
        <f>IF('Fixed data'!$G$19=FALSE,AY64+AY76,AY64)</f>
        <v>-3.8108303333333343E-4</v>
      </c>
      <c r="AZ77" s="54">
        <f>IF('Fixed data'!$G$19=FALSE,AZ64+AZ76,AZ64)</f>
        <v>-2.5991667333333344E-4</v>
      </c>
      <c r="BA77" s="54">
        <f>IF('Fixed data'!$G$19=FALSE,BA64+BA76,BA64)</f>
        <v>-1.9484775333333346E-4</v>
      </c>
      <c r="BB77" s="54">
        <f>IF('Fixed data'!$G$19=FALSE,BB64+BB76,BB64)</f>
        <v>-7.2311757777777924E-5</v>
      </c>
      <c r="BC77" s="54">
        <f>IF('Fixed data'!$G$19=FALSE,BC64+BC76,BC64)</f>
        <v>-1.5539327637148494E-19</v>
      </c>
      <c r="BD77" s="54">
        <f>IF('Fixed data'!$G$19=FALSE,BD64+BD76,BD64)</f>
        <v>-1.5539327637148494E-19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0.2485873219882884</v>
      </c>
      <c r="F80" s="55">
        <f t="shared" ref="F80:BD80" si="10">F77*F78</f>
        <v>0.22202743707479891</v>
      </c>
      <c r="G80" s="55">
        <f t="shared" si="10"/>
        <v>0.3479829965583851</v>
      </c>
      <c r="H80" s="55">
        <f t="shared" si="10"/>
        <v>0.26352182387178247</v>
      </c>
      <c r="I80" s="55">
        <f t="shared" si="10"/>
        <v>0.25734699918114534</v>
      </c>
      <c r="J80" s="55">
        <f t="shared" si="10"/>
        <v>-1.214059819808125E-3</v>
      </c>
      <c r="K80" s="55">
        <f t="shared" si="10"/>
        <v>-1.1552036907400694E-3</v>
      </c>
      <c r="L80" s="55">
        <f t="shared" si="10"/>
        <v>-1.0989398305900431E-3</v>
      </c>
      <c r="M80" s="55">
        <f t="shared" si="10"/>
        <v>-1.0451602217847042E-3</v>
      </c>
      <c r="N80" s="55">
        <f t="shared" si="10"/>
        <v>-9.9376118789637523E-4</v>
      </c>
      <c r="O80" s="55">
        <f t="shared" si="10"/>
        <v>-9.4464322356254988E-4</v>
      </c>
      <c r="P80" s="55">
        <f t="shared" si="10"/>
        <v>-8.9771083094410879E-4</v>
      </c>
      <c r="Q80" s="55">
        <f t="shared" si="10"/>
        <v>-8.5287236247450881E-4</v>
      </c>
      <c r="R80" s="55">
        <f t="shared" si="10"/>
        <v>-8.1003986966148467E-4</v>
      </c>
      <c r="S80" s="55">
        <f t="shared" si="10"/>
        <v>-7.6912895771174563E-4</v>
      </c>
      <c r="T80" s="55">
        <f t="shared" si="10"/>
        <v>-7.3005864575773419E-4</v>
      </c>
      <c r="U80" s="55">
        <f t="shared" si="10"/>
        <v>-6.9275123247381648E-4</v>
      </c>
      <c r="V80" s="55">
        <f t="shared" si="10"/>
        <v>-6.5713216687723485E-4</v>
      </c>
      <c r="W80" s="55">
        <f t="shared" si="10"/>
        <v>-6.2312992411683789E-4</v>
      </c>
      <c r="X80" s="55">
        <f t="shared" si="10"/>
        <v>-5.9067588605999646E-4</v>
      </c>
      <c r="Y80" s="55">
        <f t="shared" si="10"/>
        <v>-5.5970422649523181E-4</v>
      </c>
      <c r="Z80" s="55">
        <f t="shared" si="10"/>
        <v>-5.3015180077493841E-4</v>
      </c>
      <c r="AA80" s="55">
        <f t="shared" si="10"/>
        <v>-5.0195803972917985E-4</v>
      </c>
      <c r="AB80" s="55">
        <f t="shared" si="10"/>
        <v>-4.7506484768789371E-4</v>
      </c>
      <c r="AC80" s="55">
        <f t="shared" si="10"/>
        <v>-4.4941650445495579E-4</v>
      </c>
      <c r="AD80" s="55">
        <f t="shared" si="10"/>
        <v>-4.249595710834463E-4</v>
      </c>
      <c r="AE80" s="55">
        <f t="shared" si="10"/>
        <v>-4.0164279930712782E-4</v>
      </c>
      <c r="AF80" s="55">
        <f t="shared" si="10"/>
        <v>-3.7941704448860741E-4</v>
      </c>
      <c r="AG80" s="55">
        <f t="shared" si="10"/>
        <v>-3.5823518194990733E-4</v>
      </c>
      <c r="AH80" s="55">
        <f t="shared" si="10"/>
        <v>-3.3805202655623294E-4</v>
      </c>
      <c r="AI80" s="55">
        <f t="shared" si="10"/>
        <v>-3.7046589391888889E-4</v>
      </c>
      <c r="AJ80" s="55">
        <f t="shared" si="10"/>
        <v>-3.5088064568224267E-4</v>
      </c>
      <c r="AK80" s="55">
        <f t="shared" si="10"/>
        <v>-3.3212200601991798E-4</v>
      </c>
      <c r="AL80" s="55">
        <f t="shared" si="10"/>
        <v>-3.1415843785350967E-4</v>
      </c>
      <c r="AM80" s="55">
        <f t="shared" si="10"/>
        <v>-2.9695953997390122E-4</v>
      </c>
      <c r="AN80" s="55">
        <f t="shared" si="10"/>
        <v>-2.8049600762817129E-4</v>
      </c>
      <c r="AO80" s="55">
        <f t="shared" si="10"/>
        <v>-2.6473959443880829E-4</v>
      </c>
      <c r="AP80" s="55">
        <f t="shared" si="10"/>
        <v>-2.4966307561106018E-4</v>
      </c>
      <c r="AQ80" s="55">
        <f t="shared" si="10"/>
        <v>-2.3524021238568719E-4</v>
      </c>
      <c r="AR80" s="55">
        <f t="shared" si="10"/>
        <v>-2.2144571769578246E-4</v>
      </c>
      <c r="AS80" s="55">
        <f t="shared" si="10"/>
        <v>-2.0825522298767516E-4</v>
      </c>
      <c r="AT80" s="55">
        <f t="shared" si="10"/>
        <v>-1.9564524616724329E-4</v>
      </c>
      <c r="AU80" s="55">
        <f t="shared" si="10"/>
        <v>-1.835931606342219E-4</v>
      </c>
      <c r="AV80" s="55">
        <f t="shared" si="10"/>
        <v>-1.7207716536832296E-4</v>
      </c>
      <c r="AW80" s="55">
        <f t="shared" si="10"/>
        <v>-1.6107625603216456E-4</v>
      </c>
      <c r="AX80" s="55">
        <f t="shared" si="10"/>
        <v>-1.5057019705715525E-4</v>
      </c>
      <c r="AY80" s="55">
        <f t="shared" si="10"/>
        <v>-9.4988286242515075E-5</v>
      </c>
      <c r="AZ80" s="55">
        <f t="shared" si="10"/>
        <v>-6.2899523293306604E-5</v>
      </c>
      <c r="BA80" s="55">
        <f t="shared" si="10"/>
        <v>-4.5779536576954828E-5</v>
      </c>
      <c r="BB80" s="55">
        <f t="shared" si="10"/>
        <v>-1.6494823901152952E-5</v>
      </c>
      <c r="BC80" s="55">
        <f t="shared" si="10"/>
        <v>-3.4413889798118066E-20</v>
      </c>
      <c r="BD80" s="55">
        <f t="shared" si="10"/>
        <v>-3.3411543493318512E-20</v>
      </c>
    </row>
    <row r="81" spans="1:56" x14ac:dyDescent="0.3">
      <c r="A81" s="75"/>
      <c r="B81" s="15" t="s">
        <v>18</v>
      </c>
      <c r="C81" s="15"/>
      <c r="D81" s="14" t="s">
        <v>38</v>
      </c>
      <c r="E81" s="56">
        <f>+E80</f>
        <v>0.2485873219882884</v>
      </c>
      <c r="F81" s="56">
        <f t="shared" ref="F81:BD81" si="11">+E81+F80</f>
        <v>0.47061475906308731</v>
      </c>
      <c r="G81" s="56">
        <f t="shared" si="11"/>
        <v>0.81859775562147241</v>
      </c>
      <c r="H81" s="56">
        <f t="shared" si="11"/>
        <v>1.0821195794932548</v>
      </c>
      <c r="I81" s="56">
        <f t="shared" si="11"/>
        <v>1.3394665786744002</v>
      </c>
      <c r="J81" s="56">
        <f t="shared" si="11"/>
        <v>1.3382525188545922</v>
      </c>
      <c r="K81" s="56">
        <f t="shared" si="11"/>
        <v>1.3370973151638521</v>
      </c>
      <c r="L81" s="56">
        <f t="shared" si="11"/>
        <v>1.335998375333262</v>
      </c>
      <c r="M81" s="56">
        <f t="shared" si="11"/>
        <v>1.3349532151114774</v>
      </c>
      <c r="N81" s="56">
        <f t="shared" si="11"/>
        <v>1.3339594539235811</v>
      </c>
      <c r="O81" s="56">
        <f t="shared" si="11"/>
        <v>1.3330148107000186</v>
      </c>
      <c r="P81" s="56">
        <f t="shared" si="11"/>
        <v>1.3321170998690746</v>
      </c>
      <c r="Q81" s="56">
        <f t="shared" si="11"/>
        <v>1.3312642275066</v>
      </c>
      <c r="R81" s="56">
        <f t="shared" si="11"/>
        <v>1.3304541876369385</v>
      </c>
      <c r="S81" s="56">
        <f t="shared" si="11"/>
        <v>1.3296850586792268</v>
      </c>
      <c r="T81" s="56">
        <f t="shared" si="11"/>
        <v>1.3289550000334691</v>
      </c>
      <c r="U81" s="56">
        <f t="shared" si="11"/>
        <v>1.3282622488009952</v>
      </c>
      <c r="V81" s="56">
        <f t="shared" si="11"/>
        <v>1.3276051166341181</v>
      </c>
      <c r="W81" s="56">
        <f t="shared" si="11"/>
        <v>1.3269819867100012</v>
      </c>
      <c r="X81" s="56">
        <f t="shared" si="11"/>
        <v>1.3263913108239411</v>
      </c>
      <c r="Y81" s="56">
        <f t="shared" si="11"/>
        <v>1.3258316065974458</v>
      </c>
      <c r="Z81" s="56">
        <f t="shared" si="11"/>
        <v>1.3253014547966708</v>
      </c>
      <c r="AA81" s="56">
        <f t="shared" si="11"/>
        <v>1.3247994967569416</v>
      </c>
      <c r="AB81" s="56">
        <f t="shared" si="11"/>
        <v>1.3243244319092538</v>
      </c>
      <c r="AC81" s="56">
        <f t="shared" si="11"/>
        <v>1.3238750154047989</v>
      </c>
      <c r="AD81" s="56">
        <f t="shared" si="11"/>
        <v>1.3234500558337154</v>
      </c>
      <c r="AE81" s="56">
        <f t="shared" si="11"/>
        <v>1.3230484130344082</v>
      </c>
      <c r="AF81" s="56">
        <f t="shared" si="11"/>
        <v>1.3226689959899196</v>
      </c>
      <c r="AG81" s="56">
        <f t="shared" si="11"/>
        <v>1.3223107608079696</v>
      </c>
      <c r="AH81" s="56">
        <f t="shared" si="11"/>
        <v>1.3219727087814135</v>
      </c>
      <c r="AI81" s="56">
        <f t="shared" si="11"/>
        <v>1.3216022428874945</v>
      </c>
      <c r="AJ81" s="56">
        <f t="shared" si="11"/>
        <v>1.3212513622418123</v>
      </c>
      <c r="AK81" s="56">
        <f t="shared" si="11"/>
        <v>1.3209192402357923</v>
      </c>
      <c r="AL81" s="56">
        <f t="shared" si="11"/>
        <v>1.3206050817979389</v>
      </c>
      <c r="AM81" s="56">
        <f t="shared" si="11"/>
        <v>1.3203081222579649</v>
      </c>
      <c r="AN81" s="56">
        <f t="shared" si="11"/>
        <v>1.3200276262503368</v>
      </c>
      <c r="AO81" s="56">
        <f t="shared" si="11"/>
        <v>1.3197628866558979</v>
      </c>
      <c r="AP81" s="56">
        <f t="shared" si="11"/>
        <v>1.3195132235802869</v>
      </c>
      <c r="AQ81" s="56">
        <f t="shared" si="11"/>
        <v>1.3192779833679011</v>
      </c>
      <c r="AR81" s="56">
        <f t="shared" si="11"/>
        <v>1.3190565376502053</v>
      </c>
      <c r="AS81" s="56">
        <f t="shared" si="11"/>
        <v>1.3188482824272176</v>
      </c>
      <c r="AT81" s="56">
        <f t="shared" si="11"/>
        <v>1.3186526371810503</v>
      </c>
      <c r="AU81" s="56">
        <f t="shared" si="11"/>
        <v>1.3184690440204161</v>
      </c>
      <c r="AV81" s="56">
        <f t="shared" si="11"/>
        <v>1.3182969668550477</v>
      </c>
      <c r="AW81" s="56">
        <f t="shared" si="11"/>
        <v>1.3181358905990155</v>
      </c>
      <c r="AX81" s="56">
        <f t="shared" si="11"/>
        <v>1.3179853204019583</v>
      </c>
      <c r="AY81" s="56">
        <f t="shared" si="11"/>
        <v>1.3178903321157158</v>
      </c>
      <c r="AZ81" s="56">
        <f t="shared" si="11"/>
        <v>1.3178274325924224</v>
      </c>
      <c r="BA81" s="56">
        <f t="shared" si="11"/>
        <v>1.3177816530558455</v>
      </c>
      <c r="BB81" s="56">
        <f t="shared" si="11"/>
        <v>1.3177651582319443</v>
      </c>
      <c r="BC81" s="56">
        <f t="shared" si="11"/>
        <v>1.3177651582319443</v>
      </c>
      <c r="BD81" s="56">
        <f t="shared" si="11"/>
        <v>1.3177651582319443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1"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1"/>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1"/>
      <c r="B90" s="4" t="s">
        <v>326</v>
      </c>
      <c r="D90" s="4" t="s">
        <v>86</v>
      </c>
      <c r="E90" s="38">
        <f>'Workings template'!C8*'Fixed data'!H12</f>
        <v>35746.327194360005</v>
      </c>
      <c r="F90" s="38">
        <f>'Workings template'!D8*'Fixed data'!I12</f>
        <v>31363.344665835008</v>
      </c>
      <c r="G90" s="38">
        <f>'Workings template'!E8*'Fixed data'!J12</f>
        <v>47541.981957120013</v>
      </c>
      <c r="H90" s="38">
        <f>'Workings template'!F8*'Fixed data'!K12</f>
        <v>35244.177120620006</v>
      </c>
      <c r="I90" s="38">
        <f>'Workings template'!G8*'Fixed data'!L12</f>
        <v>33385.948677686698</v>
      </c>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disablePrompts="1"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7"/>
  <sheetViews>
    <sheetView tabSelected="1" workbookViewId="0">
      <selection activeCell="K7" sqref="K7"/>
    </sheetView>
  </sheetViews>
  <sheetFormatPr defaultRowHeight="15" x14ac:dyDescent="0.25"/>
  <cols>
    <col min="1" max="1" width="5.85546875" customWidth="1"/>
    <col min="2" max="2" width="64.85546875" customWidth="1"/>
    <col min="3" max="4" width="10.5703125" bestFit="1" customWidth="1"/>
    <col min="5" max="6" width="11.85546875" bestFit="1" customWidth="1"/>
    <col min="7" max="7" width="12.285156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345</v>
      </c>
      <c r="I4" s="139" t="s">
        <v>259</v>
      </c>
      <c r="J4" s="139" t="s">
        <v>260</v>
      </c>
      <c r="K4" s="140"/>
      <c r="L4" s="140"/>
      <c r="M4" s="140"/>
      <c r="N4" s="140"/>
    </row>
    <row r="5" spans="1:14" x14ac:dyDescent="0.25">
      <c r="B5" t="s">
        <v>342</v>
      </c>
      <c r="C5" s="141">
        <v>91200</v>
      </c>
      <c r="D5" s="141">
        <v>105200</v>
      </c>
      <c r="E5" s="141">
        <v>99600</v>
      </c>
      <c r="F5" s="142">
        <f>AVERAGE(C5:E5)</f>
        <v>98666.666666666672</v>
      </c>
      <c r="G5" s="142">
        <v>97200</v>
      </c>
    </row>
    <row r="6" spans="1:14" x14ac:dyDescent="0.25">
      <c r="B6" t="s">
        <v>343</v>
      </c>
      <c r="C6" s="142">
        <v>103200</v>
      </c>
      <c r="D6" s="142">
        <v>112184</v>
      </c>
      <c r="E6" s="142">
        <v>103200</v>
      </c>
      <c r="F6" s="142">
        <f>AVERAGE(C6:E6)</f>
        <v>106194.66666666667</v>
      </c>
      <c r="G6" s="142">
        <v>101753</v>
      </c>
    </row>
    <row r="7" spans="1:14" x14ac:dyDescent="0.25">
      <c r="B7" t="s">
        <v>344</v>
      </c>
      <c r="C7" s="142">
        <f>C5-C6</f>
        <v>-12000</v>
      </c>
      <c r="D7" s="142">
        <f>D5-D6</f>
        <v>-6984</v>
      </c>
      <c r="E7" s="142">
        <f>E5-E6</f>
        <v>-3600</v>
      </c>
      <c r="F7" s="142">
        <f>F5-F6</f>
        <v>-7528</v>
      </c>
      <c r="G7" s="142">
        <f>G5-G6</f>
        <v>-4553</v>
      </c>
    </row>
    <row r="8" spans="1:14" x14ac:dyDescent="0.25">
      <c r="B8" t="s">
        <v>348</v>
      </c>
      <c r="C8" s="143">
        <v>71087.88</v>
      </c>
      <c r="D8" s="143">
        <v>64222.89</v>
      </c>
      <c r="E8" s="143">
        <v>100330.02</v>
      </c>
      <c r="F8" s="143">
        <v>76724.44</v>
      </c>
      <c r="G8" s="143">
        <v>75047.370950033583</v>
      </c>
    </row>
    <row r="9" spans="1:14" x14ac:dyDescent="0.25">
      <c r="B9" t="s">
        <v>358</v>
      </c>
      <c r="C9" s="143">
        <f>'Orkney ANM CBA'!E90</f>
        <v>35746.327194360005</v>
      </c>
      <c r="D9" s="143">
        <f>'Orkney ANM CBA'!F90</f>
        <v>31363.344665835008</v>
      </c>
      <c r="E9" s="143">
        <f>'Orkney ANM CBA'!G90</f>
        <v>47541.981957120013</v>
      </c>
      <c r="F9" s="143">
        <f>'Orkney ANM CBA'!H90</f>
        <v>35244.177120620006</v>
      </c>
      <c r="G9" s="143">
        <f>'Orkney ANM CBA'!I90</f>
        <v>33385.948677686698</v>
      </c>
    </row>
    <row r="10" spans="1:14" x14ac:dyDescent="0.25">
      <c r="F10" t="s">
        <v>356</v>
      </c>
    </row>
    <row r="11" spans="1:14" x14ac:dyDescent="0.25">
      <c r="G11" t="s">
        <v>357</v>
      </c>
    </row>
    <row r="13" spans="1:14" x14ac:dyDescent="0.25">
      <c r="G13" s="142"/>
    </row>
    <row r="16" spans="1:14" x14ac:dyDescent="0.25">
      <c r="G16" s="144"/>
    </row>
    <row r="17" spans="7:7" x14ac:dyDescent="0.25">
      <c r="G17" s="144"/>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C6" sqref="C6"/>
    </sheetView>
  </sheetViews>
  <sheetFormatPr defaultRowHeight="15" x14ac:dyDescent="0.25"/>
  <cols>
    <col min="2" max="2" width="28.7109375" customWidth="1"/>
    <col min="3" max="3" width="33.85546875" bestFit="1" customWidth="1"/>
  </cols>
  <sheetData>
    <row r="1" spans="2:4" x14ac:dyDescent="0.25">
      <c r="C1" t="s">
        <v>349</v>
      </c>
      <c r="D1" t="s">
        <v>350</v>
      </c>
    </row>
    <row r="2" spans="2:4" x14ac:dyDescent="0.25">
      <c r="B2" t="s">
        <v>342</v>
      </c>
      <c r="C2" t="s">
        <v>352</v>
      </c>
      <c r="D2" t="s">
        <v>351</v>
      </c>
    </row>
    <row r="3" spans="2:4" x14ac:dyDescent="0.25">
      <c r="B3" t="s">
        <v>343</v>
      </c>
      <c r="C3" t="s">
        <v>352</v>
      </c>
      <c r="D3" t="s">
        <v>353</v>
      </c>
    </row>
    <row r="4" spans="2:4" x14ac:dyDescent="0.25">
      <c r="B4" t="s">
        <v>348</v>
      </c>
      <c r="C4" t="s">
        <v>352</v>
      </c>
      <c r="D4" t="s">
        <v>354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D59107C5-B401-4A16-BB12-3D243B9D13F0}">
  <ds:schemaRefs>
    <ds:schemaRef ds:uri="http://purl.org/dc/terms/"/>
    <ds:schemaRef ds:uri="http://schemas.microsoft.com/office/2006/documentManagement/types"/>
    <ds:schemaRef ds:uri="http://schemas.microsoft.com/office/2006/metadata/properties"/>
    <ds:schemaRef ds:uri="http://purl.org/dc/elements/1.1/"/>
    <ds:schemaRef ds:uri="http://schemas.microsoft.com/sharepoint/v3/fields"/>
    <ds:schemaRef ds:uri="http://schemas.openxmlformats.org/package/2006/metadata/core-properties"/>
    <ds:schemaRef ds:uri="eecedeb9-13b3-4e62-b003-046c92e1668a"/>
    <ds:schemaRef ds:uri="efb98dbe-6680-48eb-ac67-85b3a61e7855"/>
    <ds:schemaRef ds:uri="http://www.w3.org/XML/1998/namespace"/>
    <ds:schemaRef ds:uri="http://purl.org/dc/dcmitype/"/>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Orkney ANM CBA</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2020-07-06T14:52:10Z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